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&amp;L" sheetId="1" r:id="rId1"/>
    <sheet name="BS" sheetId="2" r:id="rId2"/>
    <sheet name="CF_en" sheetId="3" r:id="rId3"/>
    <sheet name="BUs" sheetId="4" r:id="rId4"/>
    <sheet name="KPIs" sheetId="5" r:id="rId5"/>
  </sheets>
  <definedNames>
    <definedName name="_xlnm.Print_Area" localSheetId="1">'BS'!$A$1:$S$72</definedName>
    <definedName name="_xlnm.Print_Area" localSheetId="3">'BUs'!$A$1:$K$84</definedName>
    <definedName name="_xlnm.Print_Area" localSheetId="2">'CF_en'!$A$1:$S$54</definedName>
    <definedName name="_xlnm.Print_Area" localSheetId="4">'KPIs'!$A$1:$I$149</definedName>
    <definedName name="_xlnm.Print_Area" localSheetId="0">'P&amp;L'!$A$1:$S$59</definedName>
  </definedNames>
  <calcPr fullCalcOnLoad="1"/>
</workbook>
</file>

<file path=xl/sharedStrings.xml><?xml version="1.0" encoding="utf-8"?>
<sst xmlns="http://schemas.openxmlformats.org/spreadsheetml/2006/main" count="475" uniqueCount="238">
  <si>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</si>
  <si>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</si>
  <si>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</si>
  <si>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</si>
  <si>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</si>
  <si>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</si>
  <si>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</si>
  <si>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(HUF million)</t>
  </si>
  <si>
    <t>(Unaudited)</t>
  </si>
  <si>
    <t>(Audited)</t>
  </si>
  <si>
    <t>Revenues</t>
  </si>
  <si>
    <t>Voice-retail revenues</t>
  </si>
  <si>
    <t>Voice-wholesale revenues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</si>
  <si>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</si>
  <si>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</si>
  <si>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</si>
  <si>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</si>
  <si>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</si>
  <si>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</si>
  <si>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</si>
  <si>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</si>
  <si>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</si>
  <si>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</si>
  <si>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</si>
  <si>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</si>
  <si>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</si>
  <si>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</si>
  <si>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</si>
  <si>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</si>
  <si>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Cost of equipment</t>
  </si>
  <si>
    <t>Payments to agents and other subcontractors</t>
  </si>
  <si>
    <t>Total expenses directly related to revenues</t>
  </si>
  <si>
    <t>Employee-related expenses</t>
  </si>
  <si>
    <t>Depreciation and amortization</t>
  </si>
  <si>
    <t>Other operating expenses - net</t>
  </si>
  <si>
    <t>Total operating expenses</t>
  </si>
  <si>
    <t>Operating  profit</t>
  </si>
  <si>
    <t>Net financial expenses</t>
  </si>
  <si>
    <t>Share of associates' profits</t>
  </si>
  <si>
    <t>Profit before income tax</t>
  </si>
  <si>
    <t>Income tax</t>
  </si>
  <si>
    <t>Profit for the period</t>
  </si>
  <si>
    <t>Attributable to:</t>
  </si>
  <si>
    <t>Equity holders of the Company (Net income)</t>
  </si>
  <si>
    <t>Minority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</si>
  <si>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</si>
  <si>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</si>
  <si>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</si>
  <si>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</si>
  <si>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</si>
  <si>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</si>
  <si>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</si>
  <si>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</si>
  <si>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</si>
  <si>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</si>
  <si>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</si>
  <si>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</si>
  <si>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</si>
  <si>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</si>
  <si>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</si>
  <si>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</si>
  <si>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</si>
  <si>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</si>
  <si>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</si>
  <si>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</si>
  <si>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</si>
  <si>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Cuurent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</si>
  <si>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</si>
  <si>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</si>
  <si>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</si>
  <si>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</si>
  <si>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</si>
  <si>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</si>
  <si>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</si>
  <si>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</si>
  <si>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</si>
  <si>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</si>
  <si>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Shareholders' equity</t>
  </si>
  <si>
    <t>Common stock</t>
  </si>
  <si>
    <t>Additional paid in capital</t>
  </si>
  <si>
    <t>Cumulative translation adjustment</t>
  </si>
  <si>
    <t>Retained earnings</t>
  </si>
  <si>
    <t>Total shareholders' equity</t>
  </si>
  <si>
    <t>Total equity</t>
  </si>
  <si>
    <t>Total liabilities and equity</t>
  </si>
  <si>
    <t>Net debt</t>
  </si>
  <si>
    <t>Net debt ratio (net debt / (net debt + total capital))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</si>
  <si>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</si>
  <si>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</si>
  <si>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</si>
  <si>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r>
      <t xml:space="preserve">Property, plant and equipment </t>
    </r>
    <r>
      <rPr>
        <sz val="10"/>
        <rFont val="Times New Roman CE"/>
        <family val="0"/>
      </rPr>
      <t>- net</t>
    </r>
  </si>
  <si>
    <r>
      <t xml:space="preserve">Intangible assets </t>
    </r>
    <r>
      <rPr>
        <sz val="10"/>
        <rFont val="Times New Roman CE"/>
        <family val="0"/>
      </rPr>
      <t>- net</t>
    </r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</si>
  <si>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</si>
  <si>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r>
      <t>Financial liabilities to</t>
    </r>
    <r>
      <rPr>
        <sz val="10"/>
        <rFont val="Times New Roman CE"/>
        <family val="1"/>
      </rPr>
      <t xml:space="preserve"> related parties</t>
    </r>
  </si>
  <si>
    <r>
      <t xml:space="preserve">Treasury </t>
    </r>
    <r>
      <rPr>
        <sz val="10"/>
        <rFont val="Times New Roman CE"/>
        <family val="0"/>
      </rPr>
      <t>stock</t>
    </r>
  </si>
  <si>
    <t>Consolidated Cashflow Statements - IFRS, YTD</t>
  </si>
  <si>
    <t>Cashflows from operating activities</t>
  </si>
  <si>
    <t>Profit for the year</t>
  </si>
  <si>
    <t xml:space="preserve">Depreciation and amortization </t>
  </si>
  <si>
    <t>Income tax expense</t>
  </si>
  <si>
    <t>Net finance expenses</t>
  </si>
  <si>
    <t>Share of associates' and joint ventures'profits</t>
  </si>
  <si>
    <t>Changes in working capital</t>
  </si>
  <si>
    <t>Income tax paid</t>
  </si>
  <si>
    <t>Interest and other financial charges paid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</si>
  <si>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</si>
  <si>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</si>
  <si>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</si>
  <si>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</si>
  <si>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</si>
  <si>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</si>
  <si>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</si>
  <si>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</si>
  <si>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/ (Payments for) other financial assets - net</t>
  </si>
  <si>
    <t>Proceeds from disposal of subsidiaries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</si>
  <si>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</si>
  <si>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</si>
  <si>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</si>
  <si>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minority interest</t>
  </si>
  <si>
    <t>Net payments of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</si>
  <si>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</si>
  <si>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</si>
  <si>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</si>
  <si>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</si>
  <si>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</si>
  <si>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</si>
  <si>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Please note that due to accounting changes, some data is not comparable to previously reported data</t>
  </si>
  <si>
    <t>For example:</t>
  </si>
  <si>
    <t>In 2007 Magyar Telekom changed its disclosure of Cash and cash equivalents. In prior periods, Cash and cash equivalents included bank balances whose original maturity was more than 3 months at the balance sheet date, however, most of them expired within 3</t>
  </si>
  <si>
    <t>Business Units</t>
  </si>
  <si>
    <t>(HUF million) Unaudited, YTD</t>
  </si>
  <si>
    <t>Consumer Business Unit (CBU)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</si>
  <si>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</si>
  <si>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</si>
  <si>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</si>
  <si>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</si>
  <si>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</si>
  <si>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</si>
  <si>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</si>
  <si>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Investments in tangible and intangible assets</t>
  </si>
  <si>
    <t>Business Services Business Unit (BBU)</t>
  </si>
  <si>
    <t>Total fixed line revenues</t>
  </si>
  <si>
    <t>SI/IT revenues</t>
  </si>
  <si>
    <t>Headquarters</t>
  </si>
  <si>
    <t>Technology Business Unit (TBU)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</si>
  <si>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</si>
  <si>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</si>
  <si>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</si>
  <si>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</si>
  <si>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</si>
  <si>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</si>
  <si>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March 31, 2008</t>
  </si>
  <si>
    <t>June 30, 2008</t>
  </si>
  <si>
    <t xml:space="preserve"> Sept 30, 2008</t>
  </si>
  <si>
    <t>Dec 31, 2008</t>
  </si>
  <si>
    <t>March 31, 2009</t>
  </si>
  <si>
    <t>June 30, 2009</t>
  </si>
  <si>
    <t xml:space="preserve"> Sept 30, 2009</t>
  </si>
  <si>
    <t xml:space="preserve"> Dec 31, 2009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</si>
  <si>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</si>
  <si>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</si>
  <si>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</si>
  <si>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</si>
  <si>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</si>
  <si>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</si>
  <si>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</si>
  <si>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</si>
  <si>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CONSUMER BUSINESS UNIT (CBU)</t>
  </si>
  <si>
    <t>Fixed line operations</t>
  </si>
  <si>
    <t>Payphone</t>
  </si>
  <si>
    <t>Total outgoing traffic (thousand minutes)</t>
  </si>
  <si>
    <t xml:space="preserve">Blended MOU (outgoing) </t>
  </si>
  <si>
    <t>Blended ARPA (HUF)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</si>
  <si>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</si>
  <si>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</si>
  <si>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</si>
  <si>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</si>
  <si>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</si>
  <si>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</si>
  <si>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</si>
  <si>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</si>
  <si>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</si>
  <si>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</si>
  <si>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</si>
  <si>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</si>
  <si>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</si>
  <si>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</si>
  <si>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</si>
  <si>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 xml:space="preserve">MOU 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</si>
  <si>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</si>
  <si>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</si>
  <si>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</si>
  <si>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</si>
  <si>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</si>
  <si>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</si>
  <si>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Number of mobile broadband subscriptions</t>
  </si>
  <si>
    <t>n.a.</t>
  </si>
  <si>
    <t>BUSINESS SERVICES BUSINESS UNIT (BBU)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</si>
  <si>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</si>
  <si>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</si>
  <si>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</si>
  <si>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</si>
  <si>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</si>
  <si>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</si>
  <si>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leased line Internet subscribers</t>
  </si>
  <si>
    <t>Number of retail DSL customers</t>
  </si>
  <si>
    <t>Number of wholesale DSL access</t>
  </si>
  <si>
    <t>Number of total DSL access</t>
  </si>
  <si>
    <t>Retail DSL ARPU (HUF)</t>
  </si>
  <si>
    <t>MOU</t>
  </si>
  <si>
    <t>MACEDONIA</t>
  </si>
  <si>
    <t>Fixed line penetration</t>
  </si>
  <si>
    <t>Total voice access</t>
  </si>
  <si>
    <t>Data and TV services</t>
  </si>
  <si>
    <t>Retail DSL market share (estimated)</t>
  </si>
  <si>
    <t>Number of dial-up customers</t>
  </si>
  <si>
    <t>Number of leased line customers</t>
  </si>
  <si>
    <t>Number of IPTV customers</t>
  </si>
  <si>
    <t>Mobile penetration</t>
  </si>
  <si>
    <t>Market share of T-Mobile Macedonia</t>
  </si>
  <si>
    <t>MONTENEGRO</t>
  </si>
  <si>
    <r>
      <t>Voice services</t>
    </r>
    <r>
      <rPr>
        <b/>
        <vertAlign val="superscript"/>
        <sz val="10"/>
        <rFont val="Times New Roman"/>
        <family val="1"/>
      </rPr>
      <t>(1)</t>
    </r>
  </si>
  <si>
    <r>
      <t>Total voice access</t>
    </r>
    <r>
      <rPr>
        <vertAlign val="superscript"/>
        <sz val="10"/>
        <rFont val="Times New Roman"/>
        <family val="1"/>
      </rPr>
      <t xml:space="preserve"> </t>
    </r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</si>
  <si>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</si>
  <si>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</si>
  <si>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</si>
  <si>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</si>
  <si>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r>
      <t xml:space="preserve">Mobile broadband market share </t>
    </r>
    <r>
      <rPr>
        <vertAlign val="superscript"/>
        <sz val="10"/>
        <rFont val="Times New Roman"/>
        <family val="1"/>
      </rPr>
      <t>(2)</t>
    </r>
  </si>
  <si>
    <r>
      <t xml:space="preserve">Population-based indoor 3G coverage </t>
    </r>
    <r>
      <rPr>
        <vertAlign val="superscript"/>
        <sz val="10"/>
        <rFont val="Times New Roman"/>
        <family val="1"/>
      </rPr>
      <t>(2)</t>
    </r>
  </si>
  <si>
    <r>
      <t>MOU</t>
    </r>
    <r>
      <rPr>
        <b/>
        <vertAlign val="superscript"/>
        <sz val="10"/>
        <rFont val="Times New Roman"/>
        <family val="1"/>
      </rPr>
      <t xml:space="preserve"> (4)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</si>
  <si>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(5)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</si>
  <si>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(5)</t>
    </r>
  </si>
  <si>
    <r>
      <t>(1)</t>
    </r>
    <r>
      <rPr>
        <sz val="10"/>
        <rFont val="Times New Roman"/>
        <family val="1"/>
      </rPr>
      <t xml:space="preserve"> Including PSTN, VoIP and VoCable</t>
    </r>
  </si>
  <si>
    <r>
      <t>(2)</t>
    </r>
    <r>
      <rPr>
        <sz val="10"/>
        <rFont val="Times New Roman"/>
        <family val="1"/>
      </rPr>
      <t xml:space="preserve"> Data relates to Magyar Telekom Plc.</t>
    </r>
  </si>
  <si>
    <r>
      <t>(3)</t>
    </r>
    <r>
      <rPr>
        <sz val="10"/>
        <rFont val="Times New Roman"/>
        <family val="1"/>
      </rPr>
      <t xml:space="preserve"> Data relates to the mobile penetration in Hungary, including customers of all three service providers</t>
    </r>
  </si>
  <si>
    <r>
      <t>(4)</t>
    </r>
    <r>
      <rPr>
        <sz val="10"/>
        <rFont val="Times New Roman"/>
        <family val="1"/>
      </rPr>
      <t xml:space="preserve"> Including free minutes</t>
    </r>
  </si>
  <si>
    <r>
      <t>(5)</t>
    </r>
    <r>
      <rPr>
        <sz val="10"/>
        <rFont val="Times New Roman"/>
        <family val="1"/>
      </rPr>
      <t xml:space="preserve"> Data published by the Montenegrin Telecommunications Agency based on the total numbr of active SIM cards in the previous three months</t>
    </r>
  </si>
  <si>
    <t>March 31, 2010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</si>
</sst>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9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"/>
      <family val="0"/>
    </font>
    <font>
      <sz val="8"/>
      <name val="Times New Roman CE"/>
      <family val="0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549">
    <xf numFmtId="0" fontId="0" fillId="0" borderId="0" xfId="0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13" fillId="2" borderId="5" xfId="57" applyFont="1" applyFill="1" applyBorder="1" applyAlignment="1">
      <alignment vertical="top"/>
      <protection/>
    </xf>
    <xf numFmtId="0" fontId="13" fillId="2" borderId="6" xfId="57" applyFont="1" applyFill="1" applyBorder="1" applyAlignment="1">
      <alignment vertical="top"/>
      <protection/>
    </xf>
    <xf numFmtId="0" fontId="14" fillId="2" borderId="5" xfId="63" applyFont="1" applyFill="1" applyBorder="1" applyAlignment="1">
      <alignment horizontal="center"/>
      <protection/>
    </xf>
    <xf numFmtId="0" fontId="15" fillId="2" borderId="6" xfId="63" applyFont="1" applyFill="1" applyBorder="1" applyAlignment="1">
      <alignment horizontal="center"/>
      <protection/>
    </xf>
    <xf numFmtId="0" fontId="14" fillId="2" borderId="6" xfId="63" applyFont="1" applyFill="1" applyBorder="1" applyAlignment="1">
      <alignment horizontal="center"/>
      <protection/>
    </xf>
    <xf numFmtId="0" fontId="1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3" fillId="2" borderId="0" xfId="57" applyFont="1" applyFill="1" applyBorder="1" applyAlignment="1">
      <alignment vertical="top"/>
      <protection/>
    </xf>
    <xf numFmtId="37" fontId="14" fillId="2" borderId="7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5" fillId="2" borderId="8" xfId="63" applyNumberFormat="1" applyFont="1" applyFill="1" applyBorder="1" applyAlignment="1" applyProtection="1">
      <alignment horizontal="center"/>
      <protection/>
    </xf>
    <xf numFmtId="37" fontId="14" fillId="2" borderId="8" xfId="63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37" fontId="14" fillId="2" borderId="7" xfId="60" applyNumberFormat="1" applyFont="1" applyFill="1" applyBorder="1" applyAlignment="1" applyProtection="1">
      <alignment horizontal="left"/>
      <protection/>
    </xf>
    <xf numFmtId="15" fontId="16" fillId="2" borderId="0" xfId="55" applyNumberFormat="1" applyFont="1" applyFill="1" applyBorder="1" applyAlignment="1">
      <alignment horizontal="center"/>
      <protection/>
    </xf>
    <xf numFmtId="15" fontId="17" fillId="2" borderId="8" xfId="55" applyNumberFormat="1" applyFont="1" applyFill="1" applyBorder="1" applyAlignment="1">
      <alignment horizontal="center"/>
      <protection/>
    </xf>
    <xf numFmtId="15" fontId="16" fillId="2" borderId="8" xfId="55" applyNumberFormat="1" applyFont="1" applyFill="1" applyBorder="1" applyAlignment="1">
      <alignment horizontal="center"/>
      <protection/>
    </xf>
    <xf numFmtId="37" fontId="13" fillId="2" borderId="9" xfId="60" applyNumberFormat="1" applyFont="1" applyFill="1" applyBorder="1" applyAlignment="1" applyProtection="1">
      <alignment horizontal="left"/>
      <protection/>
    </xf>
    <xf numFmtId="0" fontId="13" fillId="2" borderId="10" xfId="57" applyFont="1" applyFill="1" applyBorder="1" applyAlignment="1">
      <alignment vertical="top"/>
      <protection/>
    </xf>
    <xf numFmtId="0" fontId="13" fillId="2" borderId="10" xfId="57" applyFont="1" applyFill="1" applyBorder="1" applyAlignment="1">
      <alignment vertical="top"/>
      <protection/>
    </xf>
    <xf numFmtId="15" fontId="17" fillId="2" borderId="9" xfId="55" applyNumberFormat="1" applyFont="1" applyFill="1" applyBorder="1" applyAlignment="1">
      <alignment horizontal="center"/>
      <protection/>
    </xf>
    <xf numFmtId="15" fontId="17" fillId="2" borderId="10" xfId="55" applyNumberFormat="1" applyFont="1" applyFill="1" applyBorder="1" applyAlignment="1">
      <alignment horizontal="center"/>
      <protection/>
    </xf>
    <xf numFmtId="15" fontId="17" fillId="2" borderId="11" xfId="55" applyNumberFormat="1" applyFont="1" applyFill="1" applyBorder="1" applyAlignment="1">
      <alignment horizontal="center"/>
      <protection/>
    </xf>
    <xf numFmtId="15" fontId="17" fillId="2" borderId="11" xfId="55" applyNumberFormat="1" applyFont="1" applyFill="1" applyBorder="1" applyAlignment="1">
      <alignment horizontal="center"/>
      <protection/>
    </xf>
    <xf numFmtId="0" fontId="14" fillId="2" borderId="7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7" fillId="4" borderId="7" xfId="0" applyNumberFormat="1" applyFont="1" applyFill="1" applyBorder="1" applyAlignment="1" applyProtection="1">
      <alignment horizontal="center"/>
      <protection/>
    </xf>
    <xf numFmtId="37" fontId="17" fillId="2" borderId="0" xfId="0" applyNumberFormat="1" applyFont="1" applyFill="1" applyBorder="1" applyAlignment="1" applyProtection="1">
      <alignment horizontal="center"/>
      <protection/>
    </xf>
    <xf numFmtId="37" fontId="17" fillId="4" borderId="0" xfId="0" applyNumberFormat="1" applyFont="1" applyFill="1" applyBorder="1" applyAlignment="1" applyProtection="1">
      <alignment horizontal="center"/>
      <protection/>
    </xf>
    <xf numFmtId="37" fontId="17" fillId="2" borderId="8" xfId="0" applyNumberFormat="1" applyFont="1" applyFill="1" applyBorder="1" applyAlignment="1" applyProtection="1">
      <alignment horizontal="center"/>
      <protection/>
    </xf>
    <xf numFmtId="37" fontId="17" fillId="2" borderId="8" xfId="0" applyNumberFormat="1" applyFont="1" applyFill="1" applyBorder="1" applyAlignment="1" applyProtection="1">
      <alignment horizontal="center"/>
      <protection/>
    </xf>
    <xf numFmtId="0" fontId="14" fillId="2" borderId="7" xfId="57" applyFont="1" applyFill="1" applyBorder="1" applyAlignment="1" applyProtection="1">
      <alignment horizontal="left"/>
      <protection/>
    </xf>
    <xf numFmtId="0" fontId="13" fillId="2" borderId="7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7" fillId="4" borderId="7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8" xfId="0" applyNumberFormat="1" applyFont="1" applyFill="1" applyBorder="1" applyAlignment="1" applyProtection="1">
      <alignment/>
      <protection/>
    </xf>
    <xf numFmtId="174" fontId="17" fillId="2" borderId="8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Alignment="1">
      <alignment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174" fontId="13" fillId="4" borderId="0" xfId="0" applyNumberFormat="1" applyFont="1" applyFill="1" applyAlignment="1">
      <alignment/>
    </xf>
    <xf numFmtId="174" fontId="17" fillId="4" borderId="7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8" xfId="0" applyNumberFormat="1" applyFont="1" applyFill="1" applyBorder="1" applyAlignment="1" applyProtection="1">
      <alignment horizontal="right"/>
      <protection/>
    </xf>
    <xf numFmtId="174" fontId="17" fillId="2" borderId="8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10" xfId="57" applyNumberFormat="1" applyFont="1" applyFill="1" applyBorder="1" applyAlignment="1" applyProtection="1">
      <alignment horizontal="left"/>
      <protection/>
    </xf>
    <xf numFmtId="0" fontId="13" fillId="2" borderId="11" xfId="57" applyFont="1" applyFill="1" applyBorder="1" applyAlignment="1">
      <alignment vertical="top"/>
      <protection/>
    </xf>
    <xf numFmtId="174" fontId="17" fillId="4" borderId="12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7" fillId="4" borderId="10" xfId="0" applyNumberFormat="1" applyFont="1" applyFill="1" applyBorder="1" applyAlignment="1" applyProtection="1">
      <alignment horizontal="right"/>
      <protection/>
    </xf>
    <xf numFmtId="174" fontId="17" fillId="2" borderId="11" xfId="0" applyNumberFormat="1" applyFont="1" applyFill="1" applyBorder="1" applyAlignment="1" applyProtection="1">
      <alignment horizontal="right"/>
      <protection/>
    </xf>
    <xf numFmtId="174" fontId="17" fillId="2" borderId="11" xfId="0" applyNumberFormat="1" applyFont="1" applyFill="1" applyBorder="1" applyAlignment="1" applyProtection="1">
      <alignment horizontal="right"/>
      <protection/>
    </xf>
    <xf numFmtId="174" fontId="13" fillId="4" borderId="10" xfId="0" applyNumberFormat="1" applyFont="1" applyFill="1" applyBorder="1" applyAlignment="1">
      <alignment/>
    </xf>
    <xf numFmtId="37" fontId="14" fillId="2" borderId="7" xfId="57" applyNumberFormat="1" applyFont="1" applyFill="1" applyBorder="1" applyAlignment="1" applyProtection="1">
      <alignment horizontal="left"/>
      <protection/>
    </xf>
    <xf numFmtId="0" fontId="14" fillId="2" borderId="7" xfId="57" applyFont="1" applyFill="1" applyBorder="1" applyAlignment="1">
      <alignment vertical="top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0" fontId="14" fillId="2" borderId="0" xfId="57" applyFont="1" applyFill="1" applyBorder="1" applyAlignment="1">
      <alignment vertical="top"/>
      <protection/>
    </xf>
    <xf numFmtId="174" fontId="15" fillId="4" borderId="7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0" fontId="14" fillId="4" borderId="0" xfId="0" applyFont="1" applyFill="1" applyAlignment="1">
      <alignment/>
    </xf>
    <xf numFmtId="0" fontId="18" fillId="4" borderId="0" xfId="0" applyFont="1" applyFill="1" applyAlignment="1">
      <alignment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1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74" fontId="15" fillId="4" borderId="7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174" fontId="15" fillId="2" borderId="8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174" fontId="15" fillId="4" borderId="7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5" fillId="2" borderId="7" xfId="0" applyNumberFormat="1" applyFont="1" applyFill="1" applyBorder="1" applyAlignment="1" applyProtection="1">
      <alignment/>
      <protection/>
    </xf>
    <xf numFmtId="174" fontId="15" fillId="4" borderId="7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8" xfId="0" applyNumberFormat="1" applyFont="1" applyFill="1" applyBorder="1" applyAlignment="1" applyProtection="1">
      <alignment horizontal="right"/>
      <protection/>
    </xf>
    <xf numFmtId="37" fontId="17" fillId="2" borderId="7" xfId="0" applyNumberFormat="1" applyFont="1" applyFill="1" applyBorder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37" fontId="17" fillId="2" borderId="11" xfId="0" applyNumberFormat="1" applyFont="1" applyFill="1" applyBorder="1" applyAlignment="1" applyProtection="1">
      <alignment/>
      <protection/>
    </xf>
    <xf numFmtId="174" fontId="16" fillId="2" borderId="11" xfId="0" applyNumberFormat="1" applyFont="1" applyFill="1" applyBorder="1" applyAlignment="1" applyProtection="1">
      <alignment horizontal="right"/>
      <protection/>
    </xf>
    <xf numFmtId="174" fontId="16" fillId="4" borderId="10" xfId="0" applyNumberFormat="1" applyFont="1" applyFill="1" applyBorder="1" applyAlignment="1">
      <alignment/>
    </xf>
    <xf numFmtId="174" fontId="16" fillId="2" borderId="10" xfId="0" applyNumberFormat="1" applyFont="1" applyFill="1" applyBorder="1" applyAlignment="1">
      <alignment/>
    </xf>
    <xf numFmtId="0" fontId="17" fillId="2" borderId="7" xfId="0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Alignment="1">
      <alignment/>
    </xf>
    <xf numFmtId="174" fontId="13" fillId="2" borderId="0" xfId="0" applyNumberFormat="1" applyFont="1" applyFill="1" applyAlignment="1">
      <alignment/>
    </xf>
    <xf numFmtId="37" fontId="17" fillId="2" borderId="9" xfId="0" applyNumberFormat="1" applyFont="1" applyFill="1" applyBorder="1" applyAlignment="1" applyProtection="1">
      <alignment/>
      <protection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37" fontId="13" fillId="2" borderId="13" xfId="57" applyNumberFormat="1" applyFont="1" applyFill="1" applyBorder="1" applyAlignment="1" applyProtection="1">
      <alignment horizontal="left"/>
      <protection/>
    </xf>
    <xf numFmtId="0" fontId="13" fillId="2" borderId="14" xfId="57" applyFont="1" applyFill="1" applyBorder="1" applyAlignment="1">
      <alignment vertical="top"/>
      <protection/>
    </xf>
    <xf numFmtId="0" fontId="13" fillId="2" borderId="15" xfId="57" applyFont="1" applyFill="1" applyBorder="1" applyAlignment="1">
      <alignment vertical="top"/>
      <protection/>
    </xf>
    <xf numFmtId="174" fontId="17" fillId="4" borderId="16" xfId="0" applyNumberFormat="1" applyFont="1" applyFill="1" applyBorder="1" applyAlignment="1" applyProtection="1">
      <alignment/>
      <protection/>
    </xf>
    <xf numFmtId="174" fontId="17" fillId="2" borderId="14" xfId="0" applyNumberFormat="1" applyFont="1" applyFill="1" applyBorder="1" applyAlignment="1" applyProtection="1">
      <alignment/>
      <protection/>
    </xf>
    <xf numFmtId="174" fontId="17" fillId="4" borderId="14" xfId="0" applyNumberFormat="1" applyFont="1" applyFill="1" applyBorder="1" applyAlignment="1" applyProtection="1">
      <alignment/>
      <protection/>
    </xf>
    <xf numFmtId="174" fontId="17" fillId="2" borderId="15" xfId="0" applyNumberFormat="1" applyFont="1" applyFill="1" applyBorder="1" applyAlignment="1" applyProtection="1">
      <alignment/>
      <protection/>
    </xf>
    <xf numFmtId="174" fontId="17" fillId="2" borderId="15" xfId="0" applyNumberFormat="1" applyFont="1" applyFill="1" applyBorder="1" applyAlignment="1" applyProtection="1">
      <alignment/>
      <protection/>
    </xf>
    <xf numFmtId="174" fontId="13" fillId="4" borderId="14" xfId="0" applyNumberFormat="1" applyFont="1" applyFill="1" applyBorder="1" applyAlignment="1">
      <alignment/>
    </xf>
    <xf numFmtId="37" fontId="13" fillId="2" borderId="7" xfId="57" applyNumberFormat="1" applyFont="1" applyFill="1" applyBorder="1" applyAlignment="1" applyProtection="1">
      <alignment horizontal="left"/>
      <protection/>
    </xf>
    <xf numFmtId="0" fontId="13" fillId="2" borderId="7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9" xfId="62" applyNumberFormat="1" applyFont="1" applyFill="1" applyBorder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177" fontId="17" fillId="4" borderId="9" xfId="76" applyNumberFormat="1" applyFont="1" applyFill="1" applyBorder="1" applyAlignment="1" applyProtection="1">
      <alignment horizontal="right"/>
      <protection/>
    </xf>
    <xf numFmtId="177" fontId="17" fillId="2" borderId="10" xfId="76" applyNumberFormat="1" applyFont="1" applyFill="1" applyBorder="1" applyAlignment="1" applyProtection="1">
      <alignment horizontal="right"/>
      <protection/>
    </xf>
    <xf numFmtId="177" fontId="17" fillId="4" borderId="10" xfId="76" applyNumberFormat="1" applyFont="1" applyFill="1" applyBorder="1" applyAlignment="1" applyProtection="1">
      <alignment horizontal="right"/>
      <protection/>
    </xf>
    <xf numFmtId="177" fontId="17" fillId="2" borderId="11" xfId="76" applyNumberFormat="1" applyFont="1" applyFill="1" applyBorder="1" applyAlignment="1" applyProtection="1">
      <alignment horizontal="right"/>
      <protection/>
    </xf>
    <xf numFmtId="177" fontId="17" fillId="2" borderId="11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7" fillId="4" borderId="0" xfId="0" applyFont="1" applyFill="1" applyBorder="1" applyAlignment="1">
      <alignment/>
    </xf>
    <xf numFmtId="175" fontId="15" fillId="2" borderId="0" xfId="64" applyFont="1" applyFill="1" applyBorder="1" applyProtection="1">
      <alignment/>
      <protection/>
    </xf>
    <xf numFmtId="175" fontId="17" fillId="2" borderId="0" xfId="64" applyFont="1" applyFill="1" applyBorder="1" applyAlignment="1" applyProtection="1">
      <alignment horizontal="centerContinuous"/>
      <protection/>
    </xf>
    <xf numFmtId="175" fontId="17" fillId="2" borderId="8" xfId="64" applyFont="1" applyFill="1" applyBorder="1" applyAlignment="1" applyProtection="1">
      <alignment horizontal="centerContinuous"/>
      <protection/>
    </xf>
    <xf numFmtId="175" fontId="14" fillId="5" borderId="0" xfId="64" applyNumberFormat="1" applyFont="1" applyFill="1" applyBorder="1" applyAlignment="1" applyProtection="1">
      <alignment horizontal="center"/>
      <protection/>
    </xf>
    <xf numFmtId="175" fontId="14" fillId="5" borderId="8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5" fillId="2" borderId="0" xfId="64" applyFont="1" applyFill="1" applyBorder="1" applyAlignment="1" applyProtection="1">
      <alignment horizontal="left"/>
      <protection/>
    </xf>
    <xf numFmtId="37" fontId="14" fillId="5" borderId="7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 quotePrefix="1">
      <alignment horizontal="center"/>
      <protection/>
    </xf>
    <xf numFmtId="37" fontId="14" fillId="5" borderId="8" xfId="64" applyNumberFormat="1" applyFont="1" applyFill="1" applyBorder="1" applyAlignment="1" applyProtection="1" quotePrefix="1">
      <alignment horizontal="center"/>
      <protection/>
    </xf>
    <xf numFmtId="37" fontId="14" fillId="5" borderId="8" xfId="64" applyNumberFormat="1" applyFont="1" applyFill="1" applyBorder="1" applyAlignment="1" applyProtection="1">
      <alignment horizontal="center"/>
      <protection/>
    </xf>
    <xf numFmtId="37" fontId="13" fillId="5" borderId="8" xfId="64" applyNumberFormat="1" applyFont="1" applyFill="1" applyBorder="1" applyAlignment="1" applyProtection="1">
      <alignment horizontal="center"/>
      <protection/>
    </xf>
    <xf numFmtId="0" fontId="13" fillId="2" borderId="8" xfId="58" applyFont="1" applyFill="1" applyBorder="1">
      <alignment/>
      <protection/>
    </xf>
    <xf numFmtId="37" fontId="16" fillId="5" borderId="8" xfId="64" applyNumberFormat="1" applyFont="1" applyFill="1" applyBorder="1" applyAlignment="1" applyProtection="1">
      <alignment horizontal="center"/>
      <protection/>
    </xf>
    <xf numFmtId="37" fontId="16" fillId="5" borderId="7" xfId="64" applyNumberFormat="1" applyFont="1" applyFill="1" applyBorder="1" applyAlignment="1" applyProtection="1">
      <alignment horizontal="center"/>
      <protection/>
    </xf>
    <xf numFmtId="175" fontId="17" fillId="2" borderId="0" xfId="64" applyFont="1" applyFill="1" applyBorder="1" applyProtection="1">
      <alignment/>
      <protection/>
    </xf>
    <xf numFmtId="175" fontId="15" fillId="2" borderId="10" xfId="64" applyFont="1" applyFill="1" applyBorder="1" applyProtection="1">
      <alignment/>
      <protection/>
    </xf>
    <xf numFmtId="37" fontId="13" fillId="5" borderId="9" xfId="64" applyNumberFormat="1" applyFont="1" applyFill="1" applyBorder="1" applyAlignment="1" applyProtection="1">
      <alignment horizontal="center"/>
      <protection/>
    </xf>
    <xf numFmtId="37" fontId="13" fillId="5" borderId="10" xfId="64" applyNumberFormat="1" applyFont="1" applyFill="1" applyBorder="1" applyAlignment="1" applyProtection="1">
      <alignment horizontal="center"/>
      <protection/>
    </xf>
    <xf numFmtId="37" fontId="13" fillId="5" borderId="0" xfId="64" applyNumberFormat="1" applyFont="1" applyFill="1" applyBorder="1" applyAlignment="1" applyProtection="1">
      <alignment horizontal="center"/>
      <protection/>
    </xf>
    <xf numFmtId="0" fontId="17" fillId="5" borderId="0" xfId="58" applyFont="1" applyFill="1" applyBorder="1" applyProtection="1">
      <alignment/>
      <protection/>
    </xf>
    <xf numFmtId="0" fontId="17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3" fillId="4" borderId="7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Alignment="1" applyProtection="1">
      <alignment horizontal="right"/>
      <protection/>
    </xf>
    <xf numFmtId="37" fontId="13" fillId="6" borderId="0" xfId="58" applyNumberFormat="1" applyFont="1" applyFill="1" applyAlignment="1" applyProtection="1">
      <alignment horizontal="right"/>
      <protection/>
    </xf>
    <xf numFmtId="37" fontId="13" fillId="5" borderId="8" xfId="58" applyNumberFormat="1" applyFont="1" applyFill="1" applyBorder="1" applyAlignment="1" applyProtection="1">
      <alignment horizontal="right"/>
      <protection/>
    </xf>
    <xf numFmtId="37" fontId="13" fillId="4" borderId="0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Border="1" applyAlignment="1" applyProtection="1">
      <alignment horizontal="right"/>
      <protection/>
    </xf>
    <xf numFmtId="37" fontId="13" fillId="6" borderId="0" xfId="58" applyNumberFormat="1" applyFont="1" applyFill="1" applyBorder="1" applyAlignment="1" applyProtection="1">
      <alignment horizontal="right"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7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8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7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8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176" fontId="13" fillId="4" borderId="7" xfId="58" applyNumberFormat="1" applyFont="1" applyFill="1" applyBorder="1" applyProtection="1">
      <alignment/>
      <protection/>
    </xf>
    <xf numFmtId="176" fontId="13" fillId="2" borderId="0" xfId="58" applyNumberFormat="1" applyFont="1" applyFill="1" applyProtection="1">
      <alignment/>
      <protection/>
    </xf>
    <xf numFmtId="176" fontId="13" fillId="4" borderId="0" xfId="58" applyNumberFormat="1" applyFont="1" applyFill="1" applyProtection="1">
      <alignment/>
      <protection/>
    </xf>
    <xf numFmtId="176" fontId="13" fillId="2" borderId="8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 applyProtection="1">
      <alignment/>
      <protection/>
    </xf>
    <xf numFmtId="176" fontId="13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176" fontId="13" fillId="4" borderId="9" xfId="58" applyNumberFormat="1" applyFont="1" applyFill="1" applyBorder="1" applyProtection="1">
      <alignment/>
      <protection/>
    </xf>
    <xf numFmtId="176" fontId="13" fillId="2" borderId="10" xfId="58" applyNumberFormat="1" applyFont="1" applyFill="1" applyBorder="1" applyProtection="1">
      <alignment/>
      <protection/>
    </xf>
    <xf numFmtId="176" fontId="13" fillId="4" borderId="10" xfId="58" applyNumberFormat="1" applyFont="1" applyFill="1" applyBorder="1" applyProtection="1">
      <alignment/>
      <protection/>
    </xf>
    <xf numFmtId="176" fontId="13" fillId="2" borderId="11" xfId="58" applyNumberFormat="1" applyFont="1" applyFill="1" applyBorder="1" applyProtection="1">
      <alignment/>
      <protection/>
    </xf>
    <xf numFmtId="176" fontId="14" fillId="4" borderId="7" xfId="58" applyNumberFormat="1" applyFont="1" applyFill="1" applyBorder="1" applyProtection="1">
      <alignment/>
      <protection/>
    </xf>
    <xf numFmtId="176" fontId="14" fillId="2" borderId="0" xfId="58" applyNumberFormat="1" applyFont="1" applyFill="1" applyProtection="1">
      <alignment/>
      <protection/>
    </xf>
    <xf numFmtId="176" fontId="14" fillId="4" borderId="0" xfId="58" applyNumberFormat="1" applyFont="1" applyFill="1" applyProtection="1">
      <alignment/>
      <protection/>
    </xf>
    <xf numFmtId="176" fontId="14" fillId="2" borderId="8" xfId="58" applyNumberFormat="1" applyFont="1" applyFill="1" applyBorder="1" applyProtection="1">
      <alignment/>
      <protection/>
    </xf>
    <xf numFmtId="176" fontId="14" fillId="4" borderId="0" xfId="58" applyNumberFormat="1" applyFont="1" applyFill="1" applyBorder="1" applyProtection="1">
      <alignment/>
      <protection/>
    </xf>
    <xf numFmtId="176" fontId="14" fillId="2" borderId="0" xfId="58" applyNumberFormat="1" applyFont="1" applyFill="1" applyBorder="1" applyProtection="1">
      <alignment/>
      <protection/>
    </xf>
    <xf numFmtId="176" fontId="14" fillId="2" borderId="8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176" fontId="16" fillId="2" borderId="8" xfId="58" applyNumberFormat="1" applyFont="1" applyFill="1" applyBorder="1" applyProtection="1">
      <alignment/>
      <protection/>
    </xf>
    <xf numFmtId="176" fontId="16" fillId="4" borderId="0" xfId="58" applyNumberFormat="1" applyFont="1" applyFill="1" applyBorder="1" applyProtection="1">
      <alignment/>
      <protection/>
    </xf>
    <xf numFmtId="176" fontId="13" fillId="0" borderId="0" xfId="58" applyNumberFormat="1" applyFont="1" applyFill="1" applyBorder="1" applyProtection="1">
      <alignment/>
      <protection/>
    </xf>
    <xf numFmtId="0" fontId="13" fillId="4" borderId="0" xfId="58" applyFont="1" applyFill="1" applyBorder="1">
      <alignment/>
      <protection/>
    </xf>
    <xf numFmtId="176" fontId="21" fillId="2" borderId="8" xfId="58" applyNumberFormat="1" applyFont="1" applyFill="1" applyBorder="1" applyProtection="1">
      <alignment/>
      <protection/>
    </xf>
    <xf numFmtId="176" fontId="21" fillId="4" borderId="0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>
      <alignment/>
      <protection/>
    </xf>
    <xf numFmtId="37" fontId="14" fillId="2" borderId="17" xfId="58" applyNumberFormat="1" applyFont="1" applyFill="1" applyBorder="1" applyProtection="1">
      <alignment/>
      <protection/>
    </xf>
    <xf numFmtId="176" fontId="14" fillId="4" borderId="18" xfId="58" applyNumberFormat="1" applyFont="1" applyFill="1" applyBorder="1" applyProtection="1">
      <alignment/>
      <protection/>
    </xf>
    <xf numFmtId="176" fontId="14" fillId="2" borderId="17" xfId="58" applyNumberFormat="1" applyFont="1" applyFill="1" applyBorder="1" applyProtection="1">
      <alignment/>
      <protection/>
    </xf>
    <xf numFmtId="176" fontId="14" fillId="4" borderId="17" xfId="58" applyNumberFormat="1" applyFont="1" applyFill="1" applyBorder="1" applyProtection="1">
      <alignment/>
      <protection/>
    </xf>
    <xf numFmtId="176" fontId="14" fillId="2" borderId="19" xfId="58" applyNumberFormat="1" applyFont="1" applyFill="1" applyBorder="1" applyProtection="1">
      <alignment/>
      <protection/>
    </xf>
    <xf numFmtId="176" fontId="21" fillId="2" borderId="19" xfId="58" applyNumberFormat="1" applyFont="1" applyFill="1" applyBorder="1" applyProtection="1">
      <alignment/>
      <protection/>
    </xf>
    <xf numFmtId="176" fontId="21" fillId="4" borderId="17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176" fontId="17" fillId="2" borderId="8" xfId="58" applyNumberFormat="1" applyFont="1" applyFill="1" applyBorder="1" applyProtection="1">
      <alignment/>
      <protection/>
    </xf>
    <xf numFmtId="176" fontId="16" fillId="0" borderId="0" xfId="58" applyNumberFormat="1" applyFont="1" applyFill="1" applyBorder="1" applyProtection="1">
      <alignment/>
      <protection/>
    </xf>
    <xf numFmtId="176" fontId="16" fillId="2" borderId="11" xfId="58" applyNumberFormat="1" applyFont="1" applyFill="1" applyBorder="1" applyProtection="1">
      <alignment/>
      <protection/>
    </xf>
    <xf numFmtId="176" fontId="13" fillId="4" borderId="7" xfId="58" applyNumberFormat="1" applyFont="1" applyFill="1" applyBorder="1">
      <alignment/>
      <protection/>
    </xf>
    <xf numFmtId="176" fontId="13" fillId="2" borderId="0" xfId="58" applyNumberFormat="1" applyFont="1" applyFill="1">
      <alignment/>
      <protection/>
    </xf>
    <xf numFmtId="176" fontId="13" fillId="4" borderId="0" xfId="58" applyNumberFormat="1" applyFont="1" applyFill="1">
      <alignment/>
      <protection/>
    </xf>
    <xf numFmtId="176" fontId="13" fillId="2" borderId="8" xfId="58" applyNumberFormat="1" applyFont="1" applyFill="1" applyBorder="1">
      <alignment/>
      <protection/>
    </xf>
    <xf numFmtId="176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176" fontId="21" fillId="0" borderId="0" xfId="58" applyNumberFormat="1" applyFont="1" applyFill="1" applyBorder="1" applyProtection="1">
      <alignment/>
      <protection/>
    </xf>
    <xf numFmtId="176" fontId="14" fillId="0" borderId="0" xfId="58" applyNumberFormat="1" applyFont="1" applyFill="1" applyBorder="1" applyProtection="1">
      <alignment/>
      <protection/>
    </xf>
    <xf numFmtId="176" fontId="16" fillId="4" borderId="10" xfId="58" applyNumberFormat="1" applyFont="1" applyFill="1" applyBorder="1" applyProtection="1">
      <alignment/>
      <protection/>
    </xf>
    <xf numFmtId="37" fontId="14" fillId="2" borderId="10" xfId="58" applyNumberFormat="1" applyFont="1" applyFill="1" applyBorder="1" applyProtection="1">
      <alignment/>
      <protection/>
    </xf>
    <xf numFmtId="176" fontId="15" fillId="4" borderId="7" xfId="58" applyNumberFormat="1" applyFont="1" applyFill="1" applyBorder="1" applyProtection="1">
      <alignment/>
      <protection/>
    </xf>
    <xf numFmtId="177" fontId="14" fillId="4" borderId="17" xfId="76" applyNumberFormat="1" applyFont="1" applyFill="1" applyBorder="1" applyAlignment="1" applyProtection="1">
      <alignment/>
      <protection/>
    </xf>
    <xf numFmtId="177" fontId="14" fillId="2" borderId="17" xfId="76" applyNumberFormat="1" applyFont="1" applyFill="1" applyBorder="1" applyAlignment="1" applyProtection="1">
      <alignment/>
      <protection/>
    </xf>
    <xf numFmtId="177" fontId="14" fillId="2" borderId="19" xfId="76" applyNumberFormat="1" applyFont="1" applyFill="1" applyBorder="1" applyAlignment="1" applyProtection="1">
      <alignment/>
      <protection/>
    </xf>
    <xf numFmtId="177" fontId="21" fillId="2" borderId="19" xfId="76" applyNumberFormat="1" applyFont="1" applyFill="1" applyBorder="1" applyAlignment="1" applyProtection="1">
      <alignment/>
      <protection/>
    </xf>
    <xf numFmtId="177" fontId="21" fillId="4" borderId="17" xfId="76" applyNumberFormat="1" applyFont="1" applyFill="1" applyBorder="1" applyAlignment="1" applyProtection="1">
      <alignment/>
      <protection/>
    </xf>
    <xf numFmtId="37" fontId="13" fillId="4" borderId="0" xfId="58" applyNumberFormat="1" applyFont="1" applyFill="1" applyBorder="1">
      <alignment/>
      <protection/>
    </xf>
    <xf numFmtId="0" fontId="22" fillId="0" borderId="0" xfId="54" applyFont="1" applyFill="1">
      <alignment/>
      <protection/>
    </xf>
    <xf numFmtId="37" fontId="13" fillId="4" borderId="0" xfId="58" applyNumberFormat="1" applyFont="1" applyFill="1">
      <alignment/>
      <protection/>
    </xf>
    <xf numFmtId="177" fontId="13" fillId="4" borderId="0" xfId="76" applyNumberFormat="1" applyFont="1" applyFill="1" applyAlignment="1">
      <alignment/>
    </xf>
    <xf numFmtId="177" fontId="13" fillId="4" borderId="0" xfId="76" applyNumberFormat="1" applyFont="1" applyFill="1" applyBorder="1" applyAlignment="1">
      <alignment/>
    </xf>
    <xf numFmtId="174" fontId="23" fillId="7" borderId="0" xfId="15" applyNumberFormat="1" applyFont="1" applyFill="1" applyBorder="1" applyProtection="1">
      <alignment/>
      <protection/>
    </xf>
    <xf numFmtId="0" fontId="13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8" xfId="60" applyNumberFormat="1" applyFont="1" applyFill="1" applyBorder="1" applyAlignment="1" applyProtection="1">
      <alignment horizontal="left"/>
      <protection/>
    </xf>
    <xf numFmtId="0" fontId="22" fillId="4" borderId="0" xfId="55" applyFont="1" applyFill="1">
      <alignment/>
      <protection/>
    </xf>
    <xf numFmtId="37" fontId="14" fillId="5" borderId="20" xfId="64" applyNumberFormat="1" applyFont="1" applyFill="1" applyBorder="1" applyAlignment="1" applyProtection="1">
      <alignment horizontal="center"/>
      <protection/>
    </xf>
    <xf numFmtId="37" fontId="16" fillId="5" borderId="0" xfId="64" applyNumberFormat="1" applyFont="1" applyFill="1" applyBorder="1" applyAlignment="1" applyProtection="1">
      <alignment horizontal="center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37" fontId="13" fillId="5" borderId="21" xfId="64" applyNumberFormat="1" applyFont="1" applyFill="1" applyBorder="1" applyAlignment="1" applyProtection="1">
      <alignment horizontal="center"/>
      <protection/>
    </xf>
    <xf numFmtId="37" fontId="13" fillId="5" borderId="11" xfId="64" applyNumberFormat="1" applyFont="1" applyFill="1" applyBorder="1" applyAlignment="1" applyProtection="1">
      <alignment horizontal="center"/>
      <protection/>
    </xf>
    <xf numFmtId="0" fontId="22" fillId="2" borderId="0" xfId="55" applyFont="1" applyFill="1" applyBorder="1">
      <alignment/>
      <protection/>
    </xf>
    <xf numFmtId="37" fontId="22" fillId="2" borderId="0" xfId="55" applyNumberFormat="1" applyFont="1" applyFill="1" applyBorder="1" applyProtection="1">
      <alignment/>
      <protection/>
    </xf>
    <xf numFmtId="0" fontId="22" fillId="4" borderId="20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2" borderId="8" xfId="55" applyFont="1" applyFill="1" applyBorder="1">
      <alignment/>
      <protection/>
    </xf>
    <xf numFmtId="0" fontId="24" fillId="2" borderId="0" xfId="55" applyFont="1" applyFill="1" applyBorder="1">
      <alignment/>
      <protection/>
    </xf>
    <xf numFmtId="176" fontId="22" fillId="4" borderId="20" xfId="55" applyNumberFormat="1" applyFont="1" applyFill="1" applyBorder="1" applyProtection="1">
      <alignment/>
      <protection/>
    </xf>
    <xf numFmtId="176" fontId="22" fillId="2" borderId="0" xfId="55" applyNumberFormat="1" applyFont="1" applyFill="1" applyBorder="1" applyProtection="1">
      <alignment/>
      <protection/>
    </xf>
    <xf numFmtId="176" fontId="22" fillId="4" borderId="0" xfId="55" applyNumberFormat="1" applyFont="1" applyFill="1" applyBorder="1" applyProtection="1">
      <alignment/>
      <protection/>
    </xf>
    <xf numFmtId="176" fontId="22" fillId="2" borderId="8" xfId="55" applyNumberFormat="1" applyFont="1" applyFill="1" applyBorder="1" applyProtection="1">
      <alignment/>
      <protection/>
    </xf>
    <xf numFmtId="0" fontId="22" fillId="2" borderId="22" xfId="55" applyFont="1" applyFill="1" applyBorder="1">
      <alignment/>
      <protection/>
    </xf>
    <xf numFmtId="176" fontId="22" fillId="4" borderId="23" xfId="55" applyNumberFormat="1" applyFont="1" applyFill="1" applyBorder="1" applyProtection="1">
      <alignment/>
      <protection/>
    </xf>
    <xf numFmtId="176" fontId="22" fillId="2" borderId="22" xfId="55" applyNumberFormat="1" applyFont="1" applyFill="1" applyBorder="1" applyProtection="1">
      <alignment/>
      <protection/>
    </xf>
    <xf numFmtId="176" fontId="22" fillId="4" borderId="22" xfId="55" applyNumberFormat="1" applyFont="1" applyFill="1" applyBorder="1" applyProtection="1">
      <alignment/>
      <protection/>
    </xf>
    <xf numFmtId="176" fontId="22" fillId="2" borderId="24" xfId="55" applyNumberFormat="1" applyFont="1" applyFill="1" applyBorder="1" applyProtection="1">
      <alignment/>
      <protection/>
    </xf>
    <xf numFmtId="176" fontId="1" fillId="4" borderId="0" xfId="55" applyNumberFormat="1" applyFont="1" applyFill="1" applyBorder="1">
      <alignment/>
      <protection/>
    </xf>
    <xf numFmtId="176" fontId="25" fillId="4" borderId="20" xfId="55" applyNumberFormat="1" applyFont="1" applyFill="1" applyBorder="1" applyProtection="1">
      <alignment/>
      <protection/>
    </xf>
    <xf numFmtId="176" fontId="25" fillId="2" borderId="0" xfId="55" applyNumberFormat="1" applyFont="1" applyFill="1" applyBorder="1" applyProtection="1">
      <alignment/>
      <protection/>
    </xf>
    <xf numFmtId="176" fontId="25" fillId="4" borderId="0" xfId="55" applyNumberFormat="1" applyFont="1" applyFill="1" applyBorder="1" applyProtection="1">
      <alignment/>
      <protection/>
    </xf>
    <xf numFmtId="176" fontId="25" fillId="2" borderId="8" xfId="55" applyNumberFormat="1" applyFont="1" applyFill="1" applyBorder="1" applyProtection="1">
      <alignment/>
      <protection/>
    </xf>
    <xf numFmtId="177" fontId="22" fillId="4" borderId="0" xfId="76" applyNumberFormat="1" applyFont="1" applyFill="1" applyBorder="1" applyAlignment="1" applyProtection="1">
      <alignment/>
      <protection/>
    </xf>
    <xf numFmtId="176" fontId="26" fillId="2" borderId="8" xfId="55" applyNumberFormat="1" applyFont="1" applyFill="1" applyBorder="1" applyProtection="1">
      <alignment/>
      <protection/>
    </xf>
    <xf numFmtId="176" fontId="26" fillId="4" borderId="0" xfId="55" applyNumberFormat="1" applyFont="1" applyFill="1" applyBorder="1" applyProtection="1">
      <alignment/>
      <protection/>
    </xf>
    <xf numFmtId="176" fontId="26" fillId="2" borderId="0" xfId="55" applyNumberFormat="1" applyFont="1" applyFill="1" applyBorder="1" applyProtection="1">
      <alignment/>
      <protection/>
    </xf>
    <xf numFmtId="176" fontId="22" fillId="4" borderId="0" xfId="55" applyNumberFormat="1" applyFont="1" applyFill="1" applyBorder="1">
      <alignment/>
      <protection/>
    </xf>
    <xf numFmtId="0" fontId="22" fillId="2" borderId="0" xfId="55" applyFont="1" applyFill="1" applyBorder="1" applyAlignment="1">
      <alignment vertical="top"/>
      <protection/>
    </xf>
    <xf numFmtId="0" fontId="22" fillId="2" borderId="22" xfId="55" applyFont="1" applyFill="1" applyBorder="1" applyAlignment="1">
      <alignment vertical="top"/>
      <protection/>
    </xf>
    <xf numFmtId="0" fontId="20" fillId="2" borderId="0" xfId="55" applyFont="1" applyFill="1" applyBorder="1">
      <alignment/>
      <protection/>
    </xf>
    <xf numFmtId="176" fontId="26" fillId="0" borderId="0" xfId="55" applyNumberFormat="1" applyFont="1" applyFill="1" applyBorder="1" applyProtection="1">
      <alignment/>
      <protection/>
    </xf>
    <xf numFmtId="0" fontId="22" fillId="2" borderId="25" xfId="55" applyFont="1" applyFill="1" applyBorder="1">
      <alignment/>
      <protection/>
    </xf>
    <xf numFmtId="0" fontId="24" fillId="2" borderId="25" xfId="55" applyFont="1" applyFill="1" applyBorder="1">
      <alignment/>
      <protection/>
    </xf>
    <xf numFmtId="176" fontId="25" fillId="0" borderId="26" xfId="55" applyNumberFormat="1" applyFont="1" applyFill="1" applyBorder="1" applyProtection="1">
      <alignment/>
      <protection/>
    </xf>
    <xf numFmtId="176" fontId="25" fillId="2" borderId="25" xfId="55" applyNumberFormat="1" applyFont="1" applyFill="1" applyBorder="1" applyProtection="1">
      <alignment/>
      <protection/>
    </xf>
    <xf numFmtId="176" fontId="25" fillId="4" borderId="25" xfId="55" applyNumberFormat="1" applyFont="1" applyFill="1" applyBorder="1" applyProtection="1">
      <alignment/>
      <protection/>
    </xf>
    <xf numFmtId="176" fontId="25" fillId="2" borderId="27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202" fontId="22" fillId="4" borderId="0" xfId="55" applyNumberFormat="1" applyFont="1" applyFill="1" applyBorder="1">
      <alignment/>
      <protection/>
    </xf>
    <xf numFmtId="37" fontId="25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25" fillId="8" borderId="0" xfId="61" applyFont="1" applyFill="1" applyBorder="1">
      <alignment/>
      <protection/>
    </xf>
    <xf numFmtId="0" fontId="14" fillId="2" borderId="0" xfId="63" applyFont="1" applyFill="1" applyBorder="1" applyAlignment="1">
      <alignment horizontal="center"/>
      <protection/>
    </xf>
    <xf numFmtId="0" fontId="14" fillId="2" borderId="8" xfId="63" applyFont="1" applyFill="1" applyBorder="1" applyAlignment="1">
      <alignment horizontal="center"/>
      <protection/>
    </xf>
    <xf numFmtId="175" fontId="22" fillId="4" borderId="0" xfId="62" applyFont="1" applyFill="1" applyBorder="1">
      <alignment/>
      <protection/>
    </xf>
    <xf numFmtId="0" fontId="25" fillId="2" borderId="0" xfId="61" applyFont="1" applyFill="1" applyBorder="1" applyAlignment="1" applyProtection="1">
      <alignment horizontal="left"/>
      <protection/>
    </xf>
    <xf numFmtId="0" fontId="22" fillId="8" borderId="0" xfId="61" applyFont="1" applyFill="1" applyBorder="1">
      <alignment/>
      <protection/>
    </xf>
    <xf numFmtId="37" fontId="16" fillId="2" borderId="0" xfId="63" applyNumberFormat="1" applyFont="1" applyFill="1" applyBorder="1" applyAlignment="1" applyProtection="1">
      <alignment horizontal="center"/>
      <protection/>
    </xf>
    <xf numFmtId="37" fontId="16" fillId="2" borderId="8" xfId="63" applyNumberFormat="1" applyFont="1" applyFill="1" applyBorder="1" applyAlignment="1" applyProtection="1">
      <alignment horizontal="center"/>
      <protection/>
    </xf>
    <xf numFmtId="37" fontId="13" fillId="2" borderId="0" xfId="63" applyNumberFormat="1" applyFont="1" applyFill="1" applyBorder="1" applyAlignment="1" applyProtection="1">
      <alignment horizontal="center"/>
      <protection/>
    </xf>
    <xf numFmtId="0" fontId="22" fillId="8" borderId="10" xfId="63" applyFont="1" applyFill="1" applyBorder="1">
      <alignment/>
      <protection/>
    </xf>
    <xf numFmtId="0" fontId="0" fillId="2" borderId="10" xfId="0" applyFill="1" applyBorder="1" applyAlignment="1">
      <alignment/>
    </xf>
    <xf numFmtId="0" fontId="22" fillId="8" borderId="10" xfId="61" applyFont="1" applyFill="1" applyBorder="1">
      <alignment/>
      <protection/>
    </xf>
    <xf numFmtId="0" fontId="22" fillId="2" borderId="0" xfId="0" applyFont="1" applyFill="1" applyBorder="1" applyAlignment="1">
      <alignment vertical="top"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2" borderId="8" xfId="62" applyNumberFormat="1" applyFont="1" applyFill="1" applyBorder="1" applyAlignment="1" applyProtection="1">
      <alignment horizontal="right"/>
      <protection/>
    </xf>
    <xf numFmtId="0" fontId="27" fillId="2" borderId="0" xfId="0" applyNumberFormat="1" applyFont="1" applyFill="1" applyBorder="1" applyAlignment="1">
      <alignment vertical="center"/>
    </xf>
    <xf numFmtId="0" fontId="25" fillId="2" borderId="0" xfId="0" applyNumberFormat="1" applyFont="1" applyFill="1" applyBorder="1" applyAlignment="1">
      <alignment vertical="center"/>
    </xf>
    <xf numFmtId="175" fontId="22" fillId="2" borderId="0" xfId="62" applyFont="1" applyFill="1" applyBorder="1">
      <alignment/>
      <protection/>
    </xf>
    <xf numFmtId="175" fontId="22" fillId="2" borderId="8" xfId="62" applyFont="1" applyFill="1" applyBorder="1">
      <alignment/>
      <protection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2" borderId="8" xfId="62" applyNumberFormat="1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/>
    </xf>
    <xf numFmtId="0" fontId="22" fillId="2" borderId="0" xfId="0" applyNumberFormat="1" applyFont="1" applyFill="1" applyBorder="1" applyAlignment="1">
      <alignment vertical="center"/>
    </xf>
    <xf numFmtId="3" fontId="22" fillId="4" borderId="0" xfId="62" applyNumberFormat="1" applyFont="1" applyFill="1" applyBorder="1" applyAlignment="1">
      <alignment horizontal="right"/>
      <protection/>
    </xf>
    <xf numFmtId="3" fontId="20" fillId="2" borderId="0" xfId="62" applyNumberFormat="1" applyFont="1" applyFill="1" applyBorder="1" applyAlignment="1" applyProtection="1">
      <alignment horizontal="right"/>
      <protection/>
    </xf>
    <xf numFmtId="3" fontId="20" fillId="2" borderId="8" xfId="62" applyNumberFormat="1" applyFont="1" applyFill="1" applyBorder="1" applyAlignment="1" applyProtection="1">
      <alignment horizontal="right"/>
      <protection/>
    </xf>
    <xf numFmtId="177" fontId="22" fillId="4" borderId="0" xfId="76" applyNumberFormat="1" applyFont="1" applyFill="1" applyBorder="1" applyAlignment="1">
      <alignment/>
    </xf>
    <xf numFmtId="3" fontId="20" fillId="4" borderId="0" xfId="62" applyNumberFormat="1" applyFont="1" applyFill="1" applyBorder="1" applyAlignment="1" applyProtection="1">
      <alignment horizontal="right"/>
      <protection/>
    </xf>
    <xf numFmtId="3" fontId="20" fillId="0" borderId="0" xfId="62" applyNumberFormat="1" applyFont="1" applyFill="1" applyBorder="1" applyAlignment="1" applyProtection="1">
      <alignment horizontal="right"/>
      <protection/>
    </xf>
    <xf numFmtId="3" fontId="24" fillId="4" borderId="0" xfId="62" applyNumberFormat="1" applyFont="1" applyFill="1" applyBorder="1" applyAlignment="1" applyProtection="1">
      <alignment horizontal="right"/>
      <protection/>
    </xf>
    <xf numFmtId="3" fontId="24" fillId="2" borderId="0" xfId="62" applyNumberFormat="1" applyFont="1" applyFill="1" applyBorder="1" applyAlignment="1" applyProtection="1">
      <alignment horizontal="right"/>
      <protection/>
    </xf>
    <xf numFmtId="3" fontId="24" fillId="2" borderId="8" xfId="62" applyNumberFormat="1" applyFont="1" applyFill="1" applyBorder="1" applyAlignment="1" applyProtection="1">
      <alignment horizontal="right"/>
      <protection/>
    </xf>
    <xf numFmtId="0" fontId="22" fillId="2" borderId="0" xfId="0" applyFont="1" applyFill="1" applyBorder="1" applyAlignment="1">
      <alignment wrapText="1"/>
    </xf>
    <xf numFmtId="175" fontId="25" fillId="2" borderId="0" xfId="62" applyFont="1" applyFill="1" applyBorder="1">
      <alignment/>
      <protection/>
    </xf>
    <xf numFmtId="175" fontId="25" fillId="4" borderId="0" xfId="62" applyFont="1" applyFill="1" applyBorder="1">
      <alignment/>
      <protection/>
    </xf>
    <xf numFmtId="3" fontId="22" fillId="2" borderId="0" xfId="0" applyNumberFormat="1" applyFont="1" applyFill="1" applyBorder="1" applyAlignment="1">
      <alignment horizontal="right"/>
    </xf>
    <xf numFmtId="3" fontId="22" fillId="2" borderId="8" xfId="0" applyNumberFormat="1" applyFont="1" applyFill="1" applyBorder="1" applyAlignment="1">
      <alignment horizontal="right"/>
    </xf>
    <xf numFmtId="0" fontId="14" fillId="2" borderId="0" xfId="61" applyFont="1" applyFill="1" applyBorder="1">
      <alignment/>
      <protection/>
    </xf>
    <xf numFmtId="3" fontId="25" fillId="2" borderId="0" xfId="62" applyNumberFormat="1" applyFont="1" applyFill="1" applyBorder="1" applyAlignment="1">
      <alignment horizontal="right"/>
      <protection/>
    </xf>
    <xf numFmtId="3" fontId="24" fillId="0" borderId="0" xfId="62" applyNumberFormat="1" applyFont="1" applyFill="1" applyBorder="1" applyAlignment="1" applyProtection="1">
      <alignment horizontal="right"/>
      <protection/>
    </xf>
    <xf numFmtId="3" fontId="25" fillId="2" borderId="8" xfId="62" applyNumberFormat="1" applyFont="1" applyFill="1" applyBorder="1" applyAlignment="1">
      <alignment horizontal="right"/>
      <protection/>
    </xf>
    <xf numFmtId="3" fontId="22" fillId="2" borderId="0" xfId="62" applyNumberFormat="1" applyFont="1" applyFill="1" applyBorder="1" applyAlignment="1">
      <alignment horizontal="right"/>
      <protection/>
    </xf>
    <xf numFmtId="3" fontId="22" fillId="2" borderId="8" xfId="62" applyNumberFormat="1" applyFont="1" applyFill="1" applyBorder="1" applyAlignment="1">
      <alignment horizontal="right"/>
      <protection/>
    </xf>
    <xf numFmtId="0" fontId="25" fillId="2" borderId="10" xfId="0" applyNumberFormat="1" applyFont="1" applyFill="1" applyBorder="1" applyAlignment="1">
      <alignment vertical="center"/>
    </xf>
    <xf numFmtId="175" fontId="22" fillId="2" borderId="10" xfId="62" applyFont="1" applyFill="1" applyBorder="1">
      <alignment/>
      <protection/>
    </xf>
    <xf numFmtId="3" fontId="24" fillId="4" borderId="10" xfId="62" applyNumberFormat="1" applyFont="1" applyFill="1" applyBorder="1" applyAlignment="1" applyProtection="1">
      <alignment horizontal="right"/>
      <protection/>
    </xf>
    <xf numFmtId="3" fontId="24" fillId="2" borderId="10" xfId="62" applyNumberFormat="1" applyFont="1" applyFill="1" applyBorder="1" applyAlignment="1" applyProtection="1">
      <alignment horizontal="right"/>
      <protection/>
    </xf>
    <xf numFmtId="3" fontId="24" fillId="2" borderId="11" xfId="62" applyNumberFormat="1" applyFont="1" applyFill="1" applyBorder="1" applyAlignment="1" applyProtection="1">
      <alignment horizontal="right"/>
      <protection/>
    </xf>
    <xf numFmtId="3" fontId="24" fillId="0" borderId="10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0" fontId="14" fillId="2" borderId="0" xfId="61" applyFont="1" applyFill="1" applyBorder="1">
      <alignment/>
      <protection/>
    </xf>
    <xf numFmtId="0" fontId="25" fillId="2" borderId="0" xfId="0" applyFont="1" applyFill="1" applyBorder="1" applyAlignment="1">
      <alignment/>
    </xf>
    <xf numFmtId="176" fontId="24" fillId="4" borderId="0" xfId="62" applyNumberFormat="1" applyFont="1" applyFill="1" applyBorder="1" applyAlignment="1" applyProtection="1">
      <alignment horizontal="right"/>
      <protection/>
    </xf>
    <xf numFmtId="176" fontId="20" fillId="2" borderId="8" xfId="62" applyNumberFormat="1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>
      <alignment wrapText="1"/>
    </xf>
    <xf numFmtId="176" fontId="20" fillId="2" borderId="0" xfId="62" applyNumberFormat="1" applyFont="1" applyFill="1" applyBorder="1" applyAlignment="1" applyProtection="1">
      <alignment horizontal="right"/>
      <protection/>
    </xf>
    <xf numFmtId="0" fontId="13" fillId="2" borderId="0" xfId="61" applyFont="1" applyFill="1" applyBorder="1">
      <alignment/>
      <protection/>
    </xf>
    <xf numFmtId="176" fontId="24" fillId="2" borderId="0" xfId="62" applyNumberFormat="1" applyFont="1" applyFill="1" applyBorder="1" applyAlignment="1" applyProtection="1">
      <alignment horizontal="right"/>
      <protection/>
    </xf>
    <xf numFmtId="176" fontId="24" fillId="2" borderId="8" xfId="62" applyNumberFormat="1" applyFont="1" applyFill="1" applyBorder="1" applyAlignment="1" applyProtection="1">
      <alignment horizontal="right"/>
      <protection/>
    </xf>
    <xf numFmtId="3" fontId="25" fillId="4" borderId="7" xfId="62" applyNumberFormat="1" applyFont="1" applyFill="1" applyBorder="1">
      <alignment/>
      <protection/>
    </xf>
    <xf numFmtId="3" fontId="25" fillId="2" borderId="0" xfId="62" applyNumberFormat="1" applyFont="1" applyFill="1" applyBorder="1">
      <alignment/>
      <protection/>
    </xf>
    <xf numFmtId="3" fontId="25" fillId="4" borderId="0" xfId="62" applyNumberFormat="1" applyFont="1" applyFill="1" applyBorder="1">
      <alignment/>
      <protection/>
    </xf>
    <xf numFmtId="3" fontId="25" fillId="2" borderId="0" xfId="0" applyNumberFormat="1" applyFont="1" applyFill="1" applyBorder="1" applyAlignment="1">
      <alignment/>
    </xf>
    <xf numFmtId="37" fontId="20" fillId="2" borderId="0" xfId="62" applyNumberFormat="1" applyFont="1" applyFill="1" applyBorder="1" applyProtection="1">
      <alignment/>
      <protection/>
    </xf>
    <xf numFmtId="37" fontId="22" fillId="2" borderId="0" xfId="62" applyNumberFormat="1" applyFont="1" applyFill="1" applyBorder="1" applyProtection="1">
      <alignment/>
      <protection/>
    </xf>
    <xf numFmtId="37" fontId="24" fillId="2" borderId="0" xfId="62" applyNumberFormat="1" applyFont="1" applyFill="1" applyBorder="1" applyProtection="1">
      <alignment/>
      <protection/>
    </xf>
    <xf numFmtId="3" fontId="28" fillId="4" borderId="10" xfId="62" applyNumberFormat="1" applyFont="1" applyFill="1" applyBorder="1" applyAlignment="1" applyProtection="1">
      <alignment horizontal="right"/>
      <protection/>
    </xf>
    <xf numFmtId="3" fontId="28" fillId="2" borderId="10" xfId="62" applyNumberFormat="1" applyFont="1" applyFill="1" applyBorder="1" applyAlignment="1" applyProtection="1">
      <alignment horizontal="right"/>
      <protection/>
    </xf>
    <xf numFmtId="176" fontId="24" fillId="4" borderId="7" xfId="62" applyNumberFormat="1" applyFont="1" applyFill="1" applyBorder="1" applyAlignment="1" applyProtection="1">
      <alignment horizontal="right"/>
      <protection/>
    </xf>
    <xf numFmtId="176" fontId="24" fillId="0" borderId="0" xfId="62" applyNumberFormat="1" applyFont="1" applyFill="1" applyBorder="1" applyAlignment="1" applyProtection="1">
      <alignment horizontal="right"/>
      <protection/>
    </xf>
    <xf numFmtId="37" fontId="14" fillId="2" borderId="0" xfId="61" applyNumberFormat="1" applyFont="1" applyFill="1" applyBorder="1" applyAlignment="1" applyProtection="1">
      <alignment horizontal="left"/>
      <protection/>
    </xf>
    <xf numFmtId="0" fontId="22" fillId="4" borderId="0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2" fillId="2" borderId="8" xfId="0" applyNumberFormat="1" applyFont="1" applyFill="1" applyBorder="1" applyAlignment="1">
      <alignment/>
    </xf>
    <xf numFmtId="3" fontId="25" fillId="4" borderId="0" xfId="0" applyNumberFormat="1" applyFont="1" applyFill="1" applyBorder="1" applyAlignment="1">
      <alignment/>
    </xf>
    <xf numFmtId="3" fontId="25" fillId="2" borderId="8" xfId="0" applyNumberFormat="1" applyFont="1" applyFill="1" applyBorder="1" applyAlignment="1">
      <alignment/>
    </xf>
    <xf numFmtId="0" fontId="25" fillId="4" borderId="0" xfId="0" applyFont="1" applyFill="1" applyBorder="1" applyAlignment="1">
      <alignment/>
    </xf>
    <xf numFmtId="176" fontId="24" fillId="4" borderId="0" xfId="62" applyNumberFormat="1" applyFont="1" applyFill="1" applyBorder="1" applyProtection="1">
      <alignment/>
      <protection/>
    </xf>
    <xf numFmtId="176" fontId="25" fillId="4" borderId="0" xfId="62" applyNumberFormat="1" applyFont="1" applyFill="1" applyBorder="1" applyAlignment="1" applyProtection="1">
      <alignment horizontal="right"/>
      <protection/>
    </xf>
    <xf numFmtId="0" fontId="29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/>
    </xf>
    <xf numFmtId="15" fontId="25" fillId="2" borderId="0" xfId="54" applyNumberFormat="1" applyFont="1" applyFill="1" applyBorder="1" applyAlignment="1">
      <alignment horizontal="left"/>
      <protection/>
    </xf>
    <xf numFmtId="3" fontId="13" fillId="4" borderId="0" xfId="61" applyNumberFormat="1" applyFont="1" applyFill="1" applyBorder="1">
      <alignment/>
      <protection/>
    </xf>
    <xf numFmtId="3" fontId="13" fillId="2" borderId="0" xfId="61" applyNumberFormat="1" applyFont="1" applyFill="1" applyBorder="1">
      <alignment/>
      <protection/>
    </xf>
    <xf numFmtId="3" fontId="13" fillId="2" borderId="8" xfId="61" applyNumberFormat="1" applyFont="1" applyFill="1" applyBorder="1">
      <alignment/>
      <protection/>
    </xf>
    <xf numFmtId="0" fontId="25" fillId="2" borderId="0" xfId="61" applyFont="1" applyFill="1" applyBorder="1">
      <alignment/>
      <protection/>
    </xf>
    <xf numFmtId="0" fontId="18" fillId="2" borderId="0" xfId="0" applyFont="1" applyFill="1" applyBorder="1" applyAlignment="1">
      <alignment/>
    </xf>
    <xf numFmtId="2" fontId="25" fillId="4" borderId="0" xfId="0" applyNumberFormat="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2" fontId="25" fillId="2" borderId="8" xfId="0" applyNumberFormat="1" applyFont="1" applyFill="1" applyBorder="1" applyAlignment="1">
      <alignment/>
    </xf>
    <xf numFmtId="0" fontId="25" fillId="2" borderId="10" xfId="61" applyFont="1" applyFill="1" applyBorder="1">
      <alignment/>
      <protection/>
    </xf>
    <xf numFmtId="0" fontId="18" fillId="2" borderId="10" xfId="0" applyFont="1" applyFill="1" applyBorder="1" applyAlignment="1">
      <alignment/>
    </xf>
    <xf numFmtId="2" fontId="25" fillId="4" borderId="10" xfId="0" applyNumberFormat="1" applyFont="1" applyFill="1" applyBorder="1" applyAlignment="1">
      <alignment/>
    </xf>
    <xf numFmtId="2" fontId="25" fillId="2" borderId="10" xfId="0" applyNumberFormat="1" applyFont="1" applyFill="1" applyBorder="1" applyAlignment="1">
      <alignment/>
    </xf>
    <xf numFmtId="2" fontId="25" fillId="2" borderId="11" xfId="0" applyNumberFormat="1" applyFont="1" applyFill="1" applyBorder="1" applyAlignment="1">
      <alignment/>
    </xf>
    <xf numFmtId="3" fontId="22" fillId="4" borderId="0" xfId="0" applyNumberFormat="1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32" fillId="2" borderId="0" xfId="54" applyFont="1" applyFill="1" applyAlignment="1">
      <alignment horizontal="left"/>
      <protection/>
    </xf>
    <xf numFmtId="15" fontId="25" fillId="2" borderId="0" xfId="54" applyNumberFormat="1" applyFont="1" applyFill="1" applyBorder="1" applyAlignment="1" quotePrefix="1">
      <alignment horizontal="center"/>
      <protection/>
    </xf>
    <xf numFmtId="217" fontId="25" fillId="2" borderId="0" xfId="54" applyNumberFormat="1" applyFont="1" applyFill="1" applyBorder="1" applyAlignment="1" quotePrefix="1">
      <alignment horizontal="center"/>
      <protection/>
    </xf>
    <xf numFmtId="191" fontId="25" fillId="2" borderId="8" xfId="54" applyNumberFormat="1" applyFont="1" applyFill="1" applyBorder="1" applyAlignment="1">
      <alignment horizontal="center"/>
      <protection/>
    </xf>
    <xf numFmtId="191" fontId="25" fillId="2" borderId="0" xfId="54" applyNumberFormat="1" applyFont="1" applyFill="1" applyBorder="1" applyAlignment="1">
      <alignment horizontal="center"/>
      <protection/>
    </xf>
    <xf numFmtId="217" fontId="25" fillId="2" borderId="8" xfId="54" applyNumberFormat="1" applyFont="1" applyFill="1" applyBorder="1" applyAlignment="1" quotePrefix="1">
      <alignment horizontal="center"/>
      <protection/>
    </xf>
    <xf numFmtId="0" fontId="22" fillId="0" borderId="0" xfId="54" applyFont="1">
      <alignment/>
      <protection/>
    </xf>
    <xf numFmtId="0" fontId="22" fillId="2" borderId="0" xfId="54" applyFont="1" applyFill="1">
      <alignment/>
      <protection/>
    </xf>
    <xf numFmtId="0" fontId="22" fillId="2" borderId="8" xfId="54" applyFont="1" applyFill="1" applyBorder="1" applyAlignment="1">
      <alignment horizontal="center"/>
      <protection/>
    </xf>
    <xf numFmtId="0" fontId="22" fillId="2" borderId="0" xfId="54" applyFont="1" applyFill="1" applyBorder="1" applyAlignment="1">
      <alignment horizontal="center"/>
      <protection/>
    </xf>
    <xf numFmtId="0" fontId="27" fillId="2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15" fontId="25" fillId="2" borderId="0" xfId="54" applyNumberFormat="1" applyFont="1" applyFill="1" applyBorder="1" applyAlignment="1">
      <alignment horizontal="center"/>
      <protection/>
    </xf>
    <xf numFmtId="15" fontId="25" fillId="0" borderId="0" xfId="54" applyNumberFormat="1" applyFont="1" applyFill="1" applyBorder="1" applyAlignment="1">
      <alignment horizontal="center"/>
      <protection/>
    </xf>
    <xf numFmtId="15" fontId="25" fillId="2" borderId="8" xfId="54" applyNumberFormat="1" applyFont="1" applyFill="1" applyBorder="1" applyAlignment="1">
      <alignment horizontal="center"/>
      <protection/>
    </xf>
    <xf numFmtId="0" fontId="22" fillId="2" borderId="0" xfId="54" applyFont="1" applyFill="1" applyBorder="1">
      <alignment/>
      <protection/>
    </xf>
    <xf numFmtId="191" fontId="22" fillId="0" borderId="0" xfId="54" applyNumberFormat="1" applyFont="1" applyBorder="1">
      <alignment/>
      <protection/>
    </xf>
    <xf numFmtId="191" fontId="22" fillId="2" borderId="0" xfId="54" applyNumberFormat="1" applyFont="1" applyFill="1" applyBorder="1" applyAlignment="1">
      <alignment horizontal="right"/>
      <protection/>
    </xf>
    <xf numFmtId="191" fontId="22" fillId="0" borderId="0" xfId="54" applyNumberFormat="1" applyFont="1" applyFill="1" applyBorder="1" applyAlignment="1">
      <alignment horizontal="right"/>
      <protection/>
    </xf>
    <xf numFmtId="191" fontId="22" fillId="2" borderId="8" xfId="54" applyNumberFormat="1" applyFont="1" applyFill="1" applyBorder="1" applyAlignment="1">
      <alignment horizontal="right"/>
      <protection/>
    </xf>
    <xf numFmtId="191" fontId="26" fillId="0" borderId="0" xfId="54" applyNumberFormat="1" applyFont="1" applyFill="1" applyBorder="1">
      <alignment/>
      <protection/>
    </xf>
    <xf numFmtId="191" fontId="26" fillId="2" borderId="0" xfId="54" applyNumberFormat="1" applyFont="1" applyFill="1" applyBorder="1" applyAlignment="1">
      <alignment horizontal="right"/>
      <protection/>
    </xf>
    <xf numFmtId="191" fontId="26" fillId="0" borderId="0" xfId="54" applyNumberFormat="1" applyFont="1" applyFill="1" applyBorder="1" applyAlignment="1">
      <alignment horizontal="right"/>
      <protection/>
    </xf>
    <xf numFmtId="191" fontId="26" fillId="2" borderId="8" xfId="54" applyNumberFormat="1" applyFont="1" applyFill="1" applyBorder="1" applyAlignment="1">
      <alignment horizontal="right"/>
      <protection/>
    </xf>
    <xf numFmtId="174" fontId="22" fillId="0" borderId="0" xfId="54" applyNumberFormat="1" applyFont="1" applyFill="1" applyBorder="1">
      <alignment/>
      <protection/>
    </xf>
    <xf numFmtId="174" fontId="22" fillId="2" borderId="0" xfId="54" applyNumberFormat="1" applyFont="1" applyFill="1" applyBorder="1">
      <alignment/>
      <protection/>
    </xf>
    <xf numFmtId="174" fontId="26" fillId="2" borderId="8" xfId="54" applyNumberFormat="1" applyFont="1" applyFill="1" applyBorder="1">
      <alignment/>
      <protection/>
    </xf>
    <xf numFmtId="174" fontId="20" fillId="2" borderId="8" xfId="54" applyNumberFormat="1" applyFont="1" applyFill="1" applyBorder="1">
      <alignment/>
      <protection/>
    </xf>
    <xf numFmtId="191" fontId="22" fillId="0" borderId="0" xfId="54" applyNumberFormat="1" applyFont="1" applyFill="1" applyBorder="1">
      <alignment/>
      <protection/>
    </xf>
    <xf numFmtId="0" fontId="22" fillId="2" borderId="17" xfId="54" applyFont="1" applyFill="1" applyBorder="1">
      <alignment/>
      <protection/>
    </xf>
    <xf numFmtId="174" fontId="22" fillId="0" borderId="17" xfId="54" applyNumberFormat="1" applyFont="1" applyFill="1" applyBorder="1">
      <alignment/>
      <protection/>
    </xf>
    <xf numFmtId="174" fontId="22" fillId="2" borderId="17" xfId="54" applyNumberFormat="1" applyFont="1" applyFill="1" applyBorder="1" applyAlignment="1">
      <alignment horizontal="right"/>
      <protection/>
    </xf>
    <xf numFmtId="174" fontId="22" fillId="0" borderId="17" xfId="54" applyNumberFormat="1" applyFont="1" applyFill="1" applyBorder="1" applyAlignment="1">
      <alignment horizontal="right"/>
      <protection/>
    </xf>
    <xf numFmtId="174" fontId="22" fillId="2" borderId="19" xfId="54" applyNumberFormat="1" applyFont="1" applyFill="1" applyBorder="1" applyAlignment="1">
      <alignment horizontal="right"/>
      <protection/>
    </xf>
    <xf numFmtId="174" fontId="22" fillId="2" borderId="8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7" fillId="2" borderId="10" xfId="54" applyFont="1" applyFill="1" applyBorder="1">
      <alignment/>
      <protection/>
    </xf>
    <xf numFmtId="15" fontId="25" fillId="0" borderId="0" xfId="54" applyNumberFormat="1" applyFont="1" applyFill="1" applyBorder="1" applyAlignment="1" quotePrefix="1">
      <alignment horizontal="center"/>
      <protection/>
    </xf>
    <xf numFmtId="217" fontId="25" fillId="0" borderId="0" xfId="54" applyNumberFormat="1" applyFont="1" applyFill="1" applyBorder="1" applyAlignment="1" quotePrefix="1">
      <alignment horizontal="center"/>
      <protection/>
    </xf>
    <xf numFmtId="0" fontId="25" fillId="2" borderId="0" xfId="54" applyFont="1" applyFill="1" applyBorder="1">
      <alignment/>
      <protection/>
    </xf>
    <xf numFmtId="0" fontId="22" fillId="2" borderId="0" xfId="54" applyFont="1" applyFill="1" applyBorder="1" applyAlignment="1">
      <alignment horizontal="left" indent="1"/>
      <protection/>
    </xf>
    <xf numFmtId="3" fontId="22" fillId="0" borderId="0" xfId="54" applyNumberFormat="1" applyFont="1" applyFill="1" applyBorder="1">
      <alignment/>
      <protection/>
    </xf>
    <xf numFmtId="3" fontId="22" fillId="2" borderId="0" xfId="54" applyNumberFormat="1" applyFont="1" applyFill="1" applyBorder="1">
      <alignment/>
      <protection/>
    </xf>
    <xf numFmtId="3" fontId="22" fillId="2" borderId="8" xfId="54" applyNumberFormat="1" applyFont="1" applyFill="1" applyBorder="1">
      <alignment/>
      <protection/>
    </xf>
    <xf numFmtId="0" fontId="25" fillId="2" borderId="0" xfId="54" applyFont="1" applyFill="1" applyBorder="1" applyAlignment="1">
      <alignment horizontal="left"/>
      <protection/>
    </xf>
    <xf numFmtId="3" fontId="25" fillId="0" borderId="0" xfId="54" applyNumberFormat="1" applyFont="1" applyFill="1" applyBorder="1">
      <alignment/>
      <protection/>
    </xf>
    <xf numFmtId="3" fontId="25" fillId="2" borderId="0" xfId="54" applyNumberFormat="1" applyFont="1" applyFill="1" applyBorder="1">
      <alignment/>
      <protection/>
    </xf>
    <xf numFmtId="3" fontId="25" fillId="2" borderId="8" xfId="54" applyNumberFormat="1" applyFont="1" applyFill="1" applyBorder="1">
      <alignment/>
      <protection/>
    </xf>
    <xf numFmtId="177" fontId="22" fillId="0" borderId="0" xfId="76" applyNumberFormat="1" applyFont="1" applyFill="1" applyBorder="1" applyAlignment="1">
      <alignment/>
    </xf>
    <xf numFmtId="191" fontId="22" fillId="2" borderId="0" xfId="54" applyNumberFormat="1" applyFont="1" applyFill="1" applyBorder="1">
      <alignment/>
      <protection/>
    </xf>
    <xf numFmtId="191" fontId="22" fillId="2" borderId="8" xfId="54" applyNumberFormat="1" applyFont="1" applyFill="1" applyBorder="1">
      <alignment/>
      <protection/>
    </xf>
    <xf numFmtId="0" fontId="22" fillId="2" borderId="0" xfId="54" applyFont="1" applyFill="1" applyBorder="1" applyAlignment="1">
      <alignment horizontal="left"/>
      <protection/>
    </xf>
    <xf numFmtId="9" fontId="22" fillId="0" borderId="0" xfId="54" applyNumberFormat="1" applyFont="1" applyFill="1" applyBorder="1">
      <alignment/>
      <protection/>
    </xf>
    <xf numFmtId="9" fontId="22" fillId="2" borderId="0" xfId="54" applyNumberFormat="1" applyFont="1" applyFill="1" applyBorder="1">
      <alignment/>
      <protection/>
    </xf>
    <xf numFmtId="9" fontId="22" fillId="2" borderId="8" xfId="54" applyNumberFormat="1" applyFont="1" applyFill="1" applyBorder="1">
      <alignment/>
      <protection/>
    </xf>
    <xf numFmtId="174" fontId="25" fillId="0" borderId="0" xfId="54" applyNumberFormat="1" applyFont="1" applyFill="1" applyBorder="1">
      <alignment/>
      <protection/>
    </xf>
    <xf numFmtId="174" fontId="25" fillId="2" borderId="0" xfId="54" applyNumberFormat="1" applyFont="1" applyFill="1" applyBorder="1">
      <alignment/>
      <protection/>
    </xf>
    <xf numFmtId="174" fontId="25" fillId="2" borderId="8" xfId="54" applyNumberFormat="1" applyFont="1" applyFill="1" applyBorder="1">
      <alignment/>
      <protection/>
    </xf>
    <xf numFmtId="0" fontId="22" fillId="2" borderId="0" xfId="54" applyFont="1" applyFill="1" applyBorder="1" applyAlignment="1">
      <alignment horizontal="left" indent="2"/>
      <protection/>
    </xf>
    <xf numFmtId="0" fontId="25" fillId="2" borderId="0" xfId="54" applyFont="1" applyFill="1" applyBorder="1" applyAlignment="1">
      <alignment horizontal="left" indent="1"/>
      <protection/>
    </xf>
    <xf numFmtId="0" fontId="25" fillId="2" borderId="10" xfId="54" applyFont="1" applyFill="1" applyBorder="1">
      <alignment/>
      <protection/>
    </xf>
    <xf numFmtId="3" fontId="25" fillId="0" borderId="10" xfId="54" applyNumberFormat="1" applyFont="1" applyFill="1" applyBorder="1">
      <alignment/>
      <protection/>
    </xf>
    <xf numFmtId="3" fontId="25" fillId="2" borderId="10" xfId="54" applyNumberFormat="1" applyFont="1" applyFill="1" applyBorder="1">
      <alignment/>
      <protection/>
    </xf>
    <xf numFmtId="3" fontId="25" fillId="2" borderId="11" xfId="54" applyNumberFormat="1" applyFont="1" applyFill="1" applyBorder="1">
      <alignment/>
      <protection/>
    </xf>
    <xf numFmtId="177" fontId="25" fillId="0" borderId="0" xfId="76" applyNumberFormat="1" applyFont="1" applyFill="1" applyBorder="1" applyAlignment="1">
      <alignment/>
    </xf>
    <xf numFmtId="177" fontId="25" fillId="2" borderId="0" xfId="76" applyNumberFormat="1" applyFont="1" applyFill="1" applyBorder="1" applyAlignment="1">
      <alignment/>
    </xf>
    <xf numFmtId="177" fontId="25" fillId="2" borderId="8" xfId="76" applyNumberFormat="1" applyFont="1" applyFill="1" applyBorder="1" applyAlignment="1">
      <alignment/>
    </xf>
    <xf numFmtId="3" fontId="25" fillId="0" borderId="0" xfId="76" applyNumberFormat="1" applyFont="1" applyFill="1" applyBorder="1" applyAlignment="1">
      <alignment/>
    </xf>
    <xf numFmtId="3" fontId="25" fillId="2" borderId="0" xfId="76" applyNumberFormat="1" applyFont="1" applyFill="1" applyBorder="1" applyAlignment="1">
      <alignment/>
    </xf>
    <xf numFmtId="3" fontId="25" fillId="2" borderId="8" xfId="76" applyNumberFormat="1" applyFont="1" applyFill="1" applyBorder="1" applyAlignment="1">
      <alignment/>
    </xf>
    <xf numFmtId="177" fontId="22" fillId="2" borderId="0" xfId="76" applyNumberFormat="1" applyFont="1" applyFill="1" applyBorder="1" applyAlignment="1">
      <alignment/>
    </xf>
    <xf numFmtId="177" fontId="22" fillId="2" borderId="8" xfId="76" applyNumberFormat="1" applyFont="1" applyFill="1" applyBorder="1" applyAlignment="1">
      <alignment/>
    </xf>
    <xf numFmtId="3" fontId="28" fillId="7" borderId="0" xfId="54" applyNumberFormat="1" applyFont="1" applyFill="1" applyBorder="1">
      <alignment/>
      <protection/>
    </xf>
    <xf numFmtId="3" fontId="28" fillId="2" borderId="0" xfId="76" applyNumberFormat="1" applyFont="1" applyFill="1" applyBorder="1" applyAlignment="1">
      <alignment/>
    </xf>
    <xf numFmtId="3" fontId="28" fillId="2" borderId="8" xfId="76" applyNumberFormat="1" applyFont="1" applyFill="1" applyBorder="1" applyAlignment="1">
      <alignment/>
    </xf>
    <xf numFmtId="3" fontId="25" fillId="7" borderId="0" xfId="54" applyNumberFormat="1" applyFont="1" applyFill="1" applyBorder="1">
      <alignment/>
      <protection/>
    </xf>
    <xf numFmtId="3" fontId="26" fillId="7" borderId="0" xfId="54" applyNumberFormat="1" applyFont="1" applyFill="1" applyBorder="1">
      <alignment/>
      <protection/>
    </xf>
    <xf numFmtId="3" fontId="26" fillId="2" borderId="0" xfId="76" applyNumberFormat="1" applyFont="1" applyFill="1" applyBorder="1" applyAlignment="1">
      <alignment/>
    </xf>
    <xf numFmtId="3" fontId="26" fillId="2" borderId="8" xfId="76" applyNumberFormat="1" applyFont="1" applyFill="1" applyBorder="1" applyAlignment="1">
      <alignment/>
    </xf>
    <xf numFmtId="3" fontId="22" fillId="0" borderId="0" xfId="76" applyNumberFormat="1" applyFont="1" applyFill="1" applyBorder="1" applyAlignment="1">
      <alignment/>
    </xf>
    <xf numFmtId="3" fontId="22" fillId="2" borderId="8" xfId="76" applyNumberFormat="1" applyFont="1" applyFill="1" applyBorder="1" applyAlignment="1">
      <alignment/>
    </xf>
    <xf numFmtId="3" fontId="22" fillId="7" borderId="0" xfId="54" applyNumberFormat="1" applyFont="1" applyFill="1" applyBorder="1">
      <alignment/>
      <protection/>
    </xf>
    <xf numFmtId="177" fontId="28" fillId="7" borderId="0" xfId="76" applyNumberFormat="1" applyFont="1" applyFill="1" applyBorder="1" applyAlignment="1">
      <alignment/>
    </xf>
    <xf numFmtId="177" fontId="28" fillId="2" borderId="0" xfId="76" applyNumberFormat="1" applyFont="1" applyFill="1" applyBorder="1" applyAlignment="1">
      <alignment/>
    </xf>
    <xf numFmtId="177" fontId="28" fillId="2" borderId="8" xfId="76" applyNumberFormat="1" applyFont="1" applyFill="1" applyBorder="1" applyAlignment="1">
      <alignment/>
    </xf>
    <xf numFmtId="177" fontId="25" fillId="7" borderId="0" xfId="76" applyNumberFormat="1" applyFont="1" applyFill="1" applyBorder="1" applyAlignment="1">
      <alignment/>
    </xf>
    <xf numFmtId="177" fontId="26" fillId="7" borderId="0" xfId="76" applyNumberFormat="1" applyFont="1" applyFill="1" applyBorder="1" applyAlignment="1">
      <alignment/>
    </xf>
    <xf numFmtId="177" fontId="26" fillId="2" borderId="0" xfId="76" applyNumberFormat="1" applyFont="1" applyFill="1" applyBorder="1" applyAlignment="1">
      <alignment/>
    </xf>
    <xf numFmtId="177" fontId="26" fillId="2" borderId="8" xfId="76" applyNumberFormat="1" applyFont="1" applyFill="1" applyBorder="1" applyAlignment="1">
      <alignment/>
    </xf>
    <xf numFmtId="177" fontId="22" fillId="7" borderId="0" xfId="76" applyNumberFormat="1" applyFont="1" applyFill="1" applyBorder="1" applyAlignment="1">
      <alignment/>
    </xf>
    <xf numFmtId="3" fontId="25" fillId="0" borderId="0" xfId="76" applyNumberFormat="1" applyFont="1" applyFill="1" applyBorder="1" applyAlignment="1">
      <alignment horizontal="right"/>
    </xf>
    <xf numFmtId="3" fontId="25" fillId="2" borderId="0" xfId="76" applyNumberFormat="1" applyFont="1" applyFill="1" applyBorder="1" applyAlignment="1">
      <alignment horizontal="right"/>
    </xf>
    <xf numFmtId="3" fontId="25" fillId="2" borderId="8" xfId="76" applyNumberFormat="1" applyFont="1" applyFill="1" applyBorder="1" applyAlignment="1">
      <alignment horizontal="right"/>
    </xf>
    <xf numFmtId="3" fontId="22" fillId="0" borderId="0" xfId="76" applyNumberFormat="1" applyFont="1" applyFill="1" applyBorder="1" applyAlignment="1">
      <alignment horizontal="right"/>
    </xf>
    <xf numFmtId="3" fontId="22" fillId="2" borderId="0" xfId="76" applyNumberFormat="1" applyFont="1" applyFill="1" applyBorder="1" applyAlignment="1">
      <alignment horizontal="right"/>
    </xf>
    <xf numFmtId="177" fontId="22" fillId="2" borderId="8" xfId="76" applyNumberFormat="1" applyFont="1" applyFill="1" applyBorder="1" applyAlignment="1">
      <alignment horizontal="right"/>
    </xf>
    <xf numFmtId="177" fontId="22" fillId="0" borderId="0" xfId="76" applyNumberFormat="1" applyFont="1" applyFill="1" applyBorder="1" applyAlignment="1">
      <alignment horizontal="right"/>
    </xf>
    <xf numFmtId="177" fontId="22" fillId="2" borderId="0" xfId="76" applyNumberFormat="1" applyFont="1" applyFill="1" applyBorder="1" applyAlignment="1">
      <alignment horizontal="right"/>
    </xf>
    <xf numFmtId="3" fontId="22" fillId="0" borderId="17" xfId="76" applyNumberFormat="1" applyFont="1" applyFill="1" applyBorder="1" applyAlignment="1">
      <alignment horizontal="right"/>
    </xf>
    <xf numFmtId="3" fontId="22" fillId="2" borderId="17" xfId="76" applyNumberFormat="1" applyFont="1" applyFill="1" applyBorder="1" applyAlignment="1">
      <alignment horizontal="right"/>
    </xf>
    <xf numFmtId="3" fontId="22" fillId="2" borderId="19" xfId="76" applyNumberFormat="1" applyFont="1" applyFill="1" applyBorder="1" applyAlignment="1">
      <alignment horizontal="right"/>
    </xf>
    <xf numFmtId="177" fontId="22" fillId="0" borderId="17" xfId="76" applyNumberFormat="1" applyFont="1" applyFill="1" applyBorder="1" applyAlignment="1">
      <alignment horizontal="right"/>
    </xf>
    <xf numFmtId="177" fontId="22" fillId="2" borderId="17" xfId="76" applyNumberFormat="1" applyFont="1" applyFill="1" applyBorder="1" applyAlignment="1">
      <alignment horizontal="right"/>
    </xf>
    <xf numFmtId="177" fontId="22" fillId="2" borderId="19" xfId="76" applyNumberFormat="1" applyFont="1" applyFill="1" applyBorder="1" applyAlignment="1">
      <alignment horizontal="right"/>
    </xf>
    <xf numFmtId="0" fontId="27" fillId="2" borderId="28" xfId="54" applyFont="1" applyFill="1" applyBorder="1">
      <alignment/>
      <protection/>
    </xf>
    <xf numFmtId="49" fontId="25" fillId="2" borderId="0" xfId="54" applyNumberFormat="1" applyFont="1" applyFill="1" applyBorder="1">
      <alignment/>
      <protection/>
    </xf>
    <xf numFmtId="0" fontId="25" fillId="0" borderId="0" xfId="54" applyFont="1" applyFill="1" applyBorder="1">
      <alignment/>
      <protection/>
    </xf>
    <xf numFmtId="0" fontId="25" fillId="2" borderId="8" xfId="54" applyFont="1" applyFill="1" applyBorder="1">
      <alignment/>
      <protection/>
    </xf>
    <xf numFmtId="174" fontId="25" fillId="0" borderId="10" xfId="54" applyNumberFormat="1" applyFont="1" applyFill="1" applyBorder="1">
      <alignment/>
      <protection/>
    </xf>
    <xf numFmtId="174" fontId="25" fillId="2" borderId="10" xfId="54" applyNumberFormat="1" applyFont="1" applyFill="1" applyBorder="1">
      <alignment/>
      <protection/>
    </xf>
    <xf numFmtId="174" fontId="25" fillId="2" borderId="11" xfId="54" applyNumberFormat="1" applyFont="1" applyFill="1" applyBorder="1">
      <alignment/>
      <protection/>
    </xf>
    <xf numFmtId="193" fontId="22" fillId="2" borderId="0" xfId="54" applyNumberFormat="1" applyFont="1" applyFill="1" applyBorder="1">
      <alignment/>
      <protection/>
    </xf>
    <xf numFmtId="193" fontId="22" fillId="0" borderId="0" xfId="54" applyNumberFormat="1" applyFont="1" applyFill="1" applyBorder="1" applyAlignment="1">
      <alignment horizontal="right"/>
      <protection/>
    </xf>
    <xf numFmtId="193" fontId="22" fillId="2" borderId="8" xfId="54" applyNumberFormat="1" applyFont="1" applyFill="1" applyBorder="1" applyAlignment="1">
      <alignment horizontal="right"/>
      <protection/>
    </xf>
    <xf numFmtId="193" fontId="22" fillId="2" borderId="0" xfId="54" applyNumberFormat="1" applyFont="1" applyFill="1" applyBorder="1" applyAlignment="1">
      <alignment horizontal="right"/>
      <protection/>
    </xf>
    <xf numFmtId="3" fontId="25" fillId="0" borderId="0" xfId="54" applyNumberFormat="1" applyFont="1" applyFill="1" applyBorder="1" applyAlignment="1">
      <alignment horizontal="right"/>
      <protection/>
    </xf>
    <xf numFmtId="3" fontId="25" fillId="2" borderId="0" xfId="54" applyNumberFormat="1" applyFont="1" applyFill="1" applyBorder="1" applyAlignment="1">
      <alignment horizontal="right"/>
      <protection/>
    </xf>
    <xf numFmtId="3" fontId="25" fillId="2" borderId="8" xfId="54" applyNumberFormat="1" applyFont="1" applyFill="1" applyBorder="1" applyAlignment="1">
      <alignment horizontal="right"/>
      <protection/>
    </xf>
    <xf numFmtId="3" fontId="22" fillId="0" borderId="17" xfId="54" applyNumberFormat="1" applyFont="1" applyFill="1" applyBorder="1">
      <alignment/>
      <protection/>
    </xf>
    <xf numFmtId="3" fontId="22" fillId="2" borderId="17" xfId="54" applyNumberFormat="1" applyFont="1" applyFill="1" applyBorder="1">
      <alignment/>
      <protection/>
    </xf>
    <xf numFmtId="3" fontId="22" fillId="2" borderId="19" xfId="54" applyNumberFormat="1" applyFont="1" applyFill="1" applyBorder="1">
      <alignment/>
      <protection/>
    </xf>
    <xf numFmtId="174" fontId="22" fillId="2" borderId="0" xfId="54" applyNumberFormat="1" applyFont="1" applyFill="1" applyBorder="1" applyAlignment="1">
      <alignment horizontal="right"/>
      <protection/>
    </xf>
    <xf numFmtId="174" fontId="22" fillId="0" borderId="0" xfId="54" applyNumberFormat="1" applyFont="1" applyFill="1" applyBorder="1" applyAlignment="1">
      <alignment horizontal="right"/>
      <protection/>
    </xf>
    <xf numFmtId="174" fontId="22" fillId="2" borderId="8" xfId="54" applyNumberFormat="1" applyFont="1" applyFill="1" applyBorder="1" applyAlignment="1">
      <alignment horizontal="right"/>
      <protection/>
    </xf>
    <xf numFmtId="174" fontId="25" fillId="0" borderId="0" xfId="54" applyNumberFormat="1" applyFont="1" applyFill="1" applyBorder="1" applyAlignment="1">
      <alignment horizontal="right"/>
      <protection/>
    </xf>
    <xf numFmtId="174" fontId="25" fillId="2" borderId="0" xfId="54" applyNumberFormat="1" applyFont="1" applyFill="1" applyBorder="1" applyAlignment="1">
      <alignment horizontal="right"/>
      <protection/>
    </xf>
    <xf numFmtId="174" fontId="25" fillId="2" borderId="8" xfId="54" applyNumberFormat="1" applyFont="1" applyFill="1" applyBorder="1" applyAlignment="1">
      <alignment horizontal="right"/>
      <protection/>
    </xf>
    <xf numFmtId="15" fontId="25" fillId="2" borderId="8" xfId="54" applyNumberFormat="1" applyFont="1" applyFill="1" applyBorder="1" applyAlignment="1" quotePrefix="1">
      <alignment horizontal="center"/>
      <protection/>
    </xf>
    <xf numFmtId="0" fontId="25" fillId="2" borderId="0" xfId="59" applyFont="1" applyFill="1" applyBorder="1" applyAlignment="1">
      <alignment horizontal="left"/>
      <protection/>
    </xf>
    <xf numFmtId="0" fontId="22" fillId="2" borderId="0" xfId="59" applyFont="1" applyFill="1" applyBorder="1" applyAlignment="1">
      <alignment horizontal="left" indent="1"/>
      <protection/>
    </xf>
    <xf numFmtId="0" fontId="28" fillId="0" borderId="0" xfId="54" applyFont="1" applyFill="1" applyBorder="1" applyAlignment="1">
      <alignment horizontal="right"/>
      <protection/>
    </xf>
    <xf numFmtId="0" fontId="28" fillId="2" borderId="0" xfId="54" applyFont="1" applyFill="1" applyBorder="1" applyAlignment="1">
      <alignment horizontal="right"/>
      <protection/>
    </xf>
    <xf numFmtId="0" fontId="28" fillId="2" borderId="8" xfId="54" applyFont="1" applyFill="1" applyBorder="1" applyAlignment="1">
      <alignment horizontal="right"/>
      <protection/>
    </xf>
    <xf numFmtId="0" fontId="28" fillId="0" borderId="0" xfId="54" applyFont="1" applyFill="1" applyBorder="1">
      <alignment/>
      <protection/>
    </xf>
    <xf numFmtId="0" fontId="28" fillId="2" borderId="0" xfId="54" applyFont="1" applyFill="1" applyBorder="1">
      <alignment/>
      <protection/>
    </xf>
    <xf numFmtId="0" fontId="28" fillId="2" borderId="8" xfId="54" applyFont="1" applyFill="1" applyBorder="1">
      <alignment/>
      <protection/>
    </xf>
    <xf numFmtId="193" fontId="25" fillId="2" borderId="17" xfId="54" applyNumberFormat="1" applyFont="1" applyFill="1" applyBorder="1">
      <alignment/>
      <protection/>
    </xf>
    <xf numFmtId="3" fontId="25" fillId="0" borderId="17" xfId="54" applyNumberFormat="1" applyFont="1" applyFill="1" applyBorder="1">
      <alignment/>
      <protection/>
    </xf>
    <xf numFmtId="3" fontId="25" fillId="2" borderId="17" xfId="54" applyNumberFormat="1" applyFont="1" applyFill="1" applyBorder="1">
      <alignment/>
      <protection/>
    </xf>
    <xf numFmtId="3" fontId="25" fillId="2" borderId="19" xfId="54" applyNumberFormat="1" applyFont="1" applyFill="1" applyBorder="1">
      <alignment/>
      <protection/>
    </xf>
    <xf numFmtId="177" fontId="22" fillId="0" borderId="0" xfId="54" applyNumberFormat="1" applyFont="1" applyFill="1" applyBorder="1">
      <alignment/>
      <protection/>
    </xf>
    <xf numFmtId="49" fontId="22" fillId="2" borderId="0" xfId="54" applyNumberFormat="1" applyFont="1" applyFill="1" applyBorder="1" applyAlignment="1">
      <alignment horizontal="left" indent="1"/>
      <protection/>
    </xf>
    <xf numFmtId="193" fontId="25" fillId="2" borderId="0" xfId="54" applyNumberFormat="1" applyFont="1" applyFill="1" applyBorder="1">
      <alignment/>
      <protection/>
    </xf>
    <xf numFmtId="0" fontId="34" fillId="0" borderId="0" xfId="54" applyFont="1" applyFill="1" applyBorder="1">
      <alignment/>
      <protection/>
    </xf>
    <xf numFmtId="0" fontId="34" fillId="0" borderId="0" xfId="54" applyFont="1" applyFill="1" applyBorder="1" applyAlignment="1">
      <alignment horizontal="left"/>
      <protection/>
    </xf>
    <xf numFmtId="37" fontId="22" fillId="0" borderId="0" xfId="54" applyNumberFormat="1" applyFont="1" applyFill="1" applyBorder="1">
      <alignment/>
      <protection/>
    </xf>
    <xf numFmtId="0" fontId="35" fillId="0" borderId="0" xfId="15" applyFont="1" applyFill="1" applyBorder="1">
      <alignment/>
      <protection/>
    </xf>
    <xf numFmtId="0" fontId="35" fillId="0" borderId="0" xfId="54" applyFont="1" applyFill="1" applyBorder="1">
      <alignment/>
      <protection/>
    </xf>
    <xf numFmtId="193" fontId="22" fillId="0" borderId="0" xfId="54" applyNumberFormat="1" applyFont="1" applyFill="1" applyBorder="1">
      <alignment/>
      <protection/>
    </xf>
    <xf numFmtId="0" fontId="22" fillId="0" borderId="0" xfId="15" applyFont="1" applyFill="1" applyBorder="1">
      <alignment/>
      <protection/>
    </xf>
    <xf numFmtId="0" fontId="13" fillId="0" borderId="0" xfId="57" applyFont="1" applyFill="1" applyBorder="1" applyAlignment="1">
      <alignment vertical="top"/>
      <protection/>
    </xf>
    <xf numFmtId="0" fontId="36" fillId="0" borderId="0" xfId="54" applyFont="1" applyFill="1" applyBorder="1">
      <alignment/>
      <protection/>
    </xf>
    <xf numFmtId="174" fontId="37" fillId="0" borderId="0" xfId="54" applyNumberFormat="1" applyFont="1" applyFill="1" applyBorder="1">
      <alignment/>
      <protection/>
    </xf>
    <xf numFmtId="0" fontId="37" fillId="0" borderId="0" xfId="54" applyFont="1" applyFill="1" applyBorder="1">
      <alignment/>
      <protection/>
    </xf>
    <xf numFmtId="0" fontId="38" fillId="0" borderId="0" xfId="54" applyFont="1" applyFill="1" applyBorder="1">
      <alignment/>
      <protection/>
    </xf>
    <xf numFmtId="15" fontId="36" fillId="0" borderId="0" xfId="54" applyNumberFormat="1" applyFont="1" applyFill="1" applyBorder="1" applyAlignment="1" quotePrefix="1">
      <alignment horizontal="center"/>
      <protection/>
    </xf>
    <xf numFmtId="191" fontId="37" fillId="0" borderId="0" xfId="54" applyNumberFormat="1" applyFont="1" applyFill="1" applyBorder="1" applyAlignment="1">
      <alignment horizontal="right"/>
      <protection/>
    </xf>
    <xf numFmtId="37" fontId="37" fillId="0" borderId="0" xfId="54" applyNumberFormat="1" applyFont="1" applyFill="1" applyBorder="1">
      <alignment/>
      <protection/>
    </xf>
    <xf numFmtId="191" fontId="37" fillId="0" borderId="0" xfId="54" applyNumberFormat="1" applyFont="1" applyFill="1" applyBorder="1">
      <alignment/>
      <protection/>
    </xf>
    <xf numFmtId="177" fontId="22" fillId="0" borderId="0" xfId="76" applyNumberFormat="1" applyFont="1" applyAlignment="1">
      <alignment/>
    </xf>
    <xf numFmtId="0" fontId="13" fillId="4" borderId="0" xfId="58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13" fillId="4" borderId="0" xfId="58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SheetLayoutView="50" workbookViewId="0" topLeftCell="A1">
      <pane xSplit="3" ySplit="4" topLeftCell="M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59" sqref="T59"/>
    </sheetView>
  </sheetViews>
  <sheetFormatPr defaultColWidth="9.140625" defaultRowHeight="12.75"/>
  <cols>
    <col min="1" max="1" width="3.421875" style="130" customWidth="1"/>
    <col min="2" max="2" width="3.28125" style="130" customWidth="1"/>
    <col min="3" max="3" width="41.28125" style="131" customWidth="1"/>
    <col min="4" max="4" width="12.7109375" style="7" customWidth="1"/>
    <col min="5" max="6" width="12.7109375" style="53" customWidth="1"/>
    <col min="7" max="7" width="12.7109375" style="132" customWidth="1"/>
    <col min="8" max="20" width="12.7109375" style="53" customWidth="1"/>
    <col min="21" max="16384" width="9.140625" style="14" customWidth="1"/>
  </cols>
  <sheetData>
    <row r="1" spans="1:23" s="8" customFormat="1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6">
        <v>2009</v>
      </c>
      <c r="T1" s="4">
        <v>2010</v>
      </c>
      <c r="U1" s="7"/>
      <c r="V1" s="7"/>
      <c r="W1" s="7"/>
    </row>
    <row r="2" spans="1:23" ht="12.75">
      <c r="A2" s="1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  <c r="Q2" s="11" t="s">
        <v>3</v>
      </c>
      <c r="R2" s="11" t="s">
        <v>4</v>
      </c>
      <c r="S2" s="13" t="s">
        <v>5</v>
      </c>
      <c r="T2" s="11" t="s">
        <v>2</v>
      </c>
      <c r="U2" s="7"/>
      <c r="V2" s="7"/>
      <c r="W2" s="7"/>
    </row>
    <row r="3" spans="1:23" ht="12.75">
      <c r="A3" s="15"/>
      <c r="B3" s="9"/>
      <c r="C3" s="9"/>
      <c r="D3" s="10"/>
      <c r="E3" s="16"/>
      <c r="F3" s="16"/>
      <c r="G3" s="17"/>
      <c r="H3" s="16"/>
      <c r="I3" s="16"/>
      <c r="J3" s="16"/>
      <c r="K3" s="18" t="s">
        <v>6</v>
      </c>
      <c r="L3" s="16" t="s">
        <v>6</v>
      </c>
      <c r="M3" s="16" t="s">
        <v>6</v>
      </c>
      <c r="N3" s="16" t="s">
        <v>6</v>
      </c>
      <c r="O3" s="18" t="s">
        <v>6</v>
      </c>
      <c r="P3" s="16"/>
      <c r="Q3" s="16"/>
      <c r="R3" s="16"/>
      <c r="S3" s="18"/>
      <c r="T3" s="16"/>
      <c r="U3" s="7"/>
      <c r="V3" s="7"/>
      <c r="W3" s="7"/>
    </row>
    <row r="4" spans="1:23" ht="12.75">
      <c r="A4" s="19" t="s">
        <v>7</v>
      </c>
      <c r="B4" s="20"/>
      <c r="C4" s="21"/>
      <c r="D4" s="22" t="s">
        <v>8</v>
      </c>
      <c r="E4" s="23" t="s">
        <v>8</v>
      </c>
      <c r="F4" s="23" t="s">
        <v>8</v>
      </c>
      <c r="G4" s="24" t="s">
        <v>9</v>
      </c>
      <c r="H4" s="23" t="s">
        <v>8</v>
      </c>
      <c r="I4" s="23" t="s">
        <v>8</v>
      </c>
      <c r="J4" s="23" t="s">
        <v>8</v>
      </c>
      <c r="K4" s="25" t="s">
        <v>9</v>
      </c>
      <c r="L4" s="23" t="s">
        <v>8</v>
      </c>
      <c r="M4" s="23" t="s">
        <v>8</v>
      </c>
      <c r="N4" s="23" t="s">
        <v>8</v>
      </c>
      <c r="O4" s="25" t="s">
        <v>9</v>
      </c>
      <c r="P4" s="23" t="s">
        <v>8</v>
      </c>
      <c r="Q4" s="23" t="s">
        <v>8</v>
      </c>
      <c r="R4" s="23" t="s">
        <v>8</v>
      </c>
      <c r="S4" s="25" t="s">
        <v>9</v>
      </c>
      <c r="T4" s="23" t="s">
        <v>8</v>
      </c>
      <c r="U4" s="7"/>
      <c r="V4" s="7"/>
      <c r="W4" s="7"/>
    </row>
    <row r="5" spans="1:23" ht="12.75">
      <c r="A5" s="26"/>
      <c r="B5" s="27"/>
      <c r="C5" s="9"/>
      <c r="D5" s="28"/>
      <c r="E5" s="29"/>
      <c r="F5" s="30"/>
      <c r="G5" s="31"/>
      <c r="H5" s="30"/>
      <c r="I5" s="29"/>
      <c r="J5" s="30"/>
      <c r="K5" s="32"/>
      <c r="L5" s="7"/>
      <c r="M5" s="29"/>
      <c r="N5" s="30"/>
      <c r="O5" s="32"/>
      <c r="P5" s="7"/>
      <c r="Q5" s="29"/>
      <c r="R5" s="7"/>
      <c r="S5" s="32"/>
      <c r="T5" s="7"/>
      <c r="U5" s="7"/>
      <c r="V5" s="7"/>
      <c r="W5" s="7"/>
    </row>
    <row r="6" spans="1:23" ht="12.75">
      <c r="A6" s="33" t="s">
        <v>10</v>
      </c>
      <c r="B6" s="27"/>
      <c r="C6" s="9"/>
      <c r="D6" s="28"/>
      <c r="E6" s="29"/>
      <c r="F6" s="30"/>
      <c r="G6" s="31"/>
      <c r="H6" s="30"/>
      <c r="I6" s="29"/>
      <c r="J6" s="30"/>
      <c r="K6" s="32"/>
      <c r="L6" s="7"/>
      <c r="M6" s="29"/>
      <c r="N6" s="30"/>
      <c r="O6" s="32"/>
      <c r="P6" s="7"/>
      <c r="Q6" s="29"/>
      <c r="R6" s="7"/>
      <c r="S6" s="32"/>
      <c r="T6" s="7"/>
      <c r="U6" s="7"/>
      <c r="V6" s="7"/>
      <c r="W6" s="7"/>
    </row>
    <row r="7" spans="1:23" ht="12.75">
      <c r="A7" s="33"/>
      <c r="B7" s="27"/>
      <c r="C7" s="9"/>
      <c r="D7" s="28"/>
      <c r="E7" s="29"/>
      <c r="F7" s="30"/>
      <c r="G7" s="31"/>
      <c r="H7" s="30"/>
      <c r="I7" s="29"/>
      <c r="J7" s="30"/>
      <c r="K7" s="32"/>
      <c r="L7" s="7"/>
      <c r="M7" s="29"/>
      <c r="N7" s="30"/>
      <c r="O7" s="32"/>
      <c r="P7" s="7"/>
      <c r="Q7" s="29"/>
      <c r="R7" s="7"/>
      <c r="S7" s="32"/>
      <c r="T7" s="7"/>
      <c r="U7" s="7"/>
      <c r="V7" s="7"/>
      <c r="W7" s="7"/>
    </row>
    <row r="8" spans="1:23" ht="12.75">
      <c r="A8" s="34"/>
      <c r="B8" s="35" t="s">
        <v>11</v>
      </c>
      <c r="C8" s="27"/>
      <c r="D8" s="36">
        <v>46227</v>
      </c>
      <c r="E8" s="37">
        <v>92856</v>
      </c>
      <c r="F8" s="38">
        <v>138875</v>
      </c>
      <c r="G8" s="39">
        <v>182280</v>
      </c>
      <c r="H8" s="38">
        <v>41546</v>
      </c>
      <c r="I8" s="37">
        <v>81604</v>
      </c>
      <c r="J8" s="38">
        <v>121622</v>
      </c>
      <c r="K8" s="40">
        <v>159772</v>
      </c>
      <c r="L8" s="41">
        <v>37000</v>
      </c>
      <c r="M8" s="42">
        <v>81210</v>
      </c>
      <c r="N8" s="43">
        <v>116633</v>
      </c>
      <c r="O8" s="44">
        <v>151033</v>
      </c>
      <c r="P8" s="45">
        <v>34155</v>
      </c>
      <c r="Q8" s="37">
        <v>66824</v>
      </c>
      <c r="R8" s="45">
        <v>97945</v>
      </c>
      <c r="S8" s="40">
        <v>128133</v>
      </c>
      <c r="T8" s="45">
        <v>27712</v>
      </c>
      <c r="U8" s="7"/>
      <c r="V8" s="7"/>
      <c r="W8" s="7"/>
    </row>
    <row r="9" spans="1:23" ht="12.75">
      <c r="A9" s="34"/>
      <c r="B9" s="35" t="s">
        <v>12</v>
      </c>
      <c r="C9" s="9"/>
      <c r="D9" s="46">
        <v>7010</v>
      </c>
      <c r="E9" s="47">
        <v>13263</v>
      </c>
      <c r="F9" s="48">
        <v>21634</v>
      </c>
      <c r="G9" s="49">
        <v>28691</v>
      </c>
      <c r="H9" s="48">
        <v>6724</v>
      </c>
      <c r="I9" s="47">
        <v>14560</v>
      </c>
      <c r="J9" s="48">
        <v>23483</v>
      </c>
      <c r="K9" s="50">
        <v>30319</v>
      </c>
      <c r="L9" s="45">
        <v>5644</v>
      </c>
      <c r="M9" s="47">
        <v>10889</v>
      </c>
      <c r="N9" s="48">
        <v>16419</v>
      </c>
      <c r="O9" s="50">
        <v>21494</v>
      </c>
      <c r="P9" s="45">
        <v>5054</v>
      </c>
      <c r="Q9" s="47">
        <v>10141</v>
      </c>
      <c r="R9" s="45">
        <v>16026</v>
      </c>
      <c r="S9" s="50">
        <v>21322</v>
      </c>
      <c r="T9" s="45">
        <v>4308</v>
      </c>
      <c r="U9" s="7"/>
      <c r="V9" s="7"/>
      <c r="W9" s="7"/>
    </row>
    <row r="10" spans="1:23" ht="12.75">
      <c r="A10" s="34"/>
      <c r="B10" s="35" t="s">
        <v>13</v>
      </c>
      <c r="C10" s="9"/>
      <c r="D10" s="36">
        <v>11454</v>
      </c>
      <c r="E10" s="37">
        <v>23724</v>
      </c>
      <c r="F10" s="38">
        <v>36278</v>
      </c>
      <c r="G10" s="39">
        <v>49733</v>
      </c>
      <c r="H10" s="38">
        <v>13877</v>
      </c>
      <c r="I10" s="37">
        <v>28435</v>
      </c>
      <c r="J10" s="38">
        <v>43032</v>
      </c>
      <c r="K10" s="40">
        <v>57796</v>
      </c>
      <c r="L10" s="51">
        <v>15112</v>
      </c>
      <c r="M10" s="42">
        <v>30282</v>
      </c>
      <c r="N10" s="43">
        <v>45275</v>
      </c>
      <c r="O10" s="44">
        <v>59823</v>
      </c>
      <c r="P10" s="52">
        <v>14199</v>
      </c>
      <c r="Q10" s="37">
        <v>28162</v>
      </c>
      <c r="R10" s="52">
        <v>41660</v>
      </c>
      <c r="S10" s="40">
        <v>55089</v>
      </c>
      <c r="T10" s="52">
        <v>13520</v>
      </c>
      <c r="U10" s="53"/>
      <c r="V10" s="53"/>
      <c r="W10" s="7"/>
    </row>
    <row r="11" spans="1:23" ht="12.75">
      <c r="A11" s="34"/>
      <c r="B11" s="35" t="s">
        <v>14</v>
      </c>
      <c r="C11" s="9"/>
      <c r="D11" s="46">
        <v>6724</v>
      </c>
      <c r="E11" s="47">
        <v>13654</v>
      </c>
      <c r="F11" s="48">
        <v>20241</v>
      </c>
      <c r="G11" s="49">
        <v>27121</v>
      </c>
      <c r="H11" s="48">
        <v>6798</v>
      </c>
      <c r="I11" s="47">
        <v>13568</v>
      </c>
      <c r="J11" s="48">
        <v>20425</v>
      </c>
      <c r="K11" s="50">
        <v>27440</v>
      </c>
      <c r="L11" s="52">
        <v>7111</v>
      </c>
      <c r="M11" s="47">
        <v>14508</v>
      </c>
      <c r="N11" s="48">
        <v>21460</v>
      </c>
      <c r="O11" s="50">
        <v>28839</v>
      </c>
      <c r="P11" s="52">
        <v>8176</v>
      </c>
      <c r="Q11" s="47">
        <v>15932</v>
      </c>
      <c r="R11" s="52">
        <v>23282</v>
      </c>
      <c r="S11" s="50">
        <v>30762</v>
      </c>
      <c r="T11" s="52">
        <v>6730</v>
      </c>
      <c r="U11" s="53"/>
      <c r="V11" s="53"/>
      <c r="W11" s="7"/>
    </row>
    <row r="12" spans="1:23" ht="12.75">
      <c r="A12" s="34"/>
      <c r="B12" s="35" t="s">
        <v>15</v>
      </c>
      <c r="C12" s="54"/>
      <c r="D12" s="46">
        <v>4314</v>
      </c>
      <c r="E12" s="47">
        <v>8719</v>
      </c>
      <c r="F12" s="48">
        <v>13120</v>
      </c>
      <c r="G12" s="49">
        <v>17506</v>
      </c>
      <c r="H12" s="48">
        <v>4552</v>
      </c>
      <c r="I12" s="47">
        <v>9133</v>
      </c>
      <c r="J12" s="48">
        <v>13596</v>
      </c>
      <c r="K12" s="50">
        <v>18102</v>
      </c>
      <c r="L12" s="52">
        <v>4690</v>
      </c>
      <c r="M12" s="47">
        <v>9451</v>
      </c>
      <c r="N12" s="48">
        <v>14116</v>
      </c>
      <c r="O12" s="50">
        <v>18830</v>
      </c>
      <c r="P12" s="52">
        <v>5442</v>
      </c>
      <c r="Q12" s="47">
        <v>11127</v>
      </c>
      <c r="R12" s="52">
        <v>17001</v>
      </c>
      <c r="S12" s="50">
        <v>23753</v>
      </c>
      <c r="T12" s="52">
        <v>6736</v>
      </c>
      <c r="U12" s="53"/>
      <c r="V12" s="53"/>
      <c r="W12" s="7"/>
    </row>
    <row r="13" spans="1:23" ht="12.75">
      <c r="A13" s="34"/>
      <c r="B13" s="35" t="s">
        <v>16</v>
      </c>
      <c r="C13" s="54"/>
      <c r="D13" s="46">
        <v>1225</v>
      </c>
      <c r="E13" s="47">
        <v>2266</v>
      </c>
      <c r="F13" s="48">
        <v>3215</v>
      </c>
      <c r="G13" s="49">
        <v>4249</v>
      </c>
      <c r="H13" s="48">
        <v>1159</v>
      </c>
      <c r="I13" s="47">
        <v>2229</v>
      </c>
      <c r="J13" s="48">
        <v>3570</v>
      </c>
      <c r="K13" s="50">
        <v>5395</v>
      </c>
      <c r="L13" s="52">
        <v>1593</v>
      </c>
      <c r="M13" s="47">
        <v>2999</v>
      </c>
      <c r="N13" s="48">
        <v>4073</v>
      </c>
      <c r="O13" s="50">
        <v>7058</v>
      </c>
      <c r="P13" s="52">
        <v>1373</v>
      </c>
      <c r="Q13" s="47">
        <v>2447</v>
      </c>
      <c r="R13" s="52">
        <v>3474</v>
      </c>
      <c r="S13" s="50">
        <v>4745</v>
      </c>
      <c r="T13" s="52">
        <v>1112</v>
      </c>
      <c r="U13" s="53"/>
      <c r="V13" s="53"/>
      <c r="W13" s="7"/>
    </row>
    <row r="14" spans="1:23" ht="12.75">
      <c r="A14" s="55"/>
      <c r="B14" s="56" t="s">
        <v>17</v>
      </c>
      <c r="C14" s="57"/>
      <c r="D14" s="58">
        <v>2223</v>
      </c>
      <c r="E14" s="59">
        <v>4327</v>
      </c>
      <c r="F14" s="60">
        <v>6606</v>
      </c>
      <c r="G14" s="61">
        <v>9607</v>
      </c>
      <c r="H14" s="60">
        <v>1907</v>
      </c>
      <c r="I14" s="59">
        <v>4849</v>
      </c>
      <c r="J14" s="60">
        <v>6947</v>
      </c>
      <c r="K14" s="62">
        <v>10509</v>
      </c>
      <c r="L14" s="63">
        <v>3430</v>
      </c>
      <c r="M14" s="59">
        <v>6458</v>
      </c>
      <c r="N14" s="60">
        <v>9454</v>
      </c>
      <c r="O14" s="62">
        <v>12818</v>
      </c>
      <c r="P14" s="63">
        <v>2403</v>
      </c>
      <c r="Q14" s="59">
        <v>5079</v>
      </c>
      <c r="R14" s="63">
        <v>7752</v>
      </c>
      <c r="S14" s="62">
        <v>10276</v>
      </c>
      <c r="T14" s="63">
        <v>2234</v>
      </c>
      <c r="U14" s="53"/>
      <c r="V14" s="53"/>
      <c r="W14" s="7"/>
    </row>
    <row r="15" spans="1:23" ht="12.75">
      <c r="A15" s="64"/>
      <c r="B15" s="27"/>
      <c r="C15" s="9"/>
      <c r="D15" s="36"/>
      <c r="E15" s="37"/>
      <c r="F15" s="38"/>
      <c r="G15" s="39"/>
      <c r="H15" s="38"/>
      <c r="I15" s="37"/>
      <c r="J15" s="38"/>
      <c r="K15" s="40"/>
      <c r="L15" s="52"/>
      <c r="M15" s="37"/>
      <c r="N15" s="38"/>
      <c r="O15" s="40"/>
      <c r="P15" s="52"/>
      <c r="Q15" s="37"/>
      <c r="R15" s="52"/>
      <c r="S15" s="40"/>
      <c r="T15" s="52"/>
      <c r="U15" s="53"/>
      <c r="V15" s="53"/>
      <c r="W15" s="7"/>
    </row>
    <row r="16" spans="1:23" s="73" customFormat="1" ht="12.75">
      <c r="A16" s="65"/>
      <c r="B16" s="66" t="s">
        <v>18</v>
      </c>
      <c r="C16" s="67"/>
      <c r="D16" s="68">
        <f aca="true" t="shared" si="0" ref="D16:T16">+SUM(D8:D14)</f>
        <v>79177</v>
      </c>
      <c r="E16" s="69">
        <f t="shared" si="0"/>
        <v>158809</v>
      </c>
      <c r="F16" s="70">
        <f t="shared" si="0"/>
        <v>239969</v>
      </c>
      <c r="G16" s="71">
        <f t="shared" si="0"/>
        <v>319187</v>
      </c>
      <c r="H16" s="70">
        <f t="shared" si="0"/>
        <v>76563</v>
      </c>
      <c r="I16" s="69">
        <f t="shared" si="0"/>
        <v>154378</v>
      </c>
      <c r="J16" s="70">
        <f t="shared" si="0"/>
        <v>232675</v>
      </c>
      <c r="K16" s="71">
        <f t="shared" si="0"/>
        <v>309333</v>
      </c>
      <c r="L16" s="70">
        <f t="shared" si="0"/>
        <v>74580</v>
      </c>
      <c r="M16" s="69">
        <f t="shared" si="0"/>
        <v>155797</v>
      </c>
      <c r="N16" s="70">
        <f t="shared" si="0"/>
        <v>227430</v>
      </c>
      <c r="O16" s="71">
        <f t="shared" si="0"/>
        <v>299895</v>
      </c>
      <c r="P16" s="70">
        <f t="shared" si="0"/>
        <v>70802</v>
      </c>
      <c r="Q16" s="69">
        <f t="shared" si="0"/>
        <v>139712</v>
      </c>
      <c r="R16" s="70">
        <f t="shared" si="0"/>
        <v>207140</v>
      </c>
      <c r="S16" s="71">
        <f t="shared" si="0"/>
        <v>274080</v>
      </c>
      <c r="T16" s="70">
        <f t="shared" si="0"/>
        <v>62352</v>
      </c>
      <c r="U16" s="72"/>
      <c r="V16" s="72"/>
      <c r="W16" s="72"/>
    </row>
    <row r="17" spans="1:23" ht="12.75">
      <c r="A17" s="34"/>
      <c r="B17" s="66"/>
      <c r="C17" s="9"/>
      <c r="D17" s="36"/>
      <c r="E17" s="37"/>
      <c r="F17" s="38"/>
      <c r="G17" s="39"/>
      <c r="H17" s="38"/>
      <c r="I17" s="37"/>
      <c r="J17" s="38"/>
      <c r="K17" s="40"/>
      <c r="M17" s="37"/>
      <c r="N17" s="38"/>
      <c r="O17" s="40"/>
      <c r="Q17" s="37"/>
      <c r="S17" s="40"/>
      <c r="U17" s="7"/>
      <c r="V17" s="7"/>
      <c r="W17" s="7"/>
    </row>
    <row r="18" spans="1:23" ht="12.75">
      <c r="A18" s="34"/>
      <c r="B18" s="74" t="s">
        <v>19</v>
      </c>
      <c r="C18" s="9"/>
      <c r="D18" s="36">
        <v>44499</v>
      </c>
      <c r="E18" s="37">
        <v>91275</v>
      </c>
      <c r="F18" s="38">
        <v>141497</v>
      </c>
      <c r="G18" s="39">
        <v>189418</v>
      </c>
      <c r="H18" s="38">
        <v>45791</v>
      </c>
      <c r="I18" s="37">
        <v>94985</v>
      </c>
      <c r="J18" s="38">
        <v>146533</v>
      </c>
      <c r="K18" s="40">
        <v>195718</v>
      </c>
      <c r="L18" s="52">
        <v>47215</v>
      </c>
      <c r="M18" s="37">
        <v>97154</v>
      </c>
      <c r="N18" s="38">
        <v>147959</v>
      </c>
      <c r="O18" s="40">
        <v>196983</v>
      </c>
      <c r="P18" s="52">
        <v>46985</v>
      </c>
      <c r="Q18" s="37">
        <v>96405</v>
      </c>
      <c r="R18" s="52">
        <v>146293</v>
      </c>
      <c r="S18" s="40">
        <v>192704</v>
      </c>
      <c r="T18" s="52">
        <v>44753</v>
      </c>
      <c r="U18" s="7"/>
      <c r="V18" s="7"/>
      <c r="W18" s="7"/>
    </row>
    <row r="19" spans="1:23" ht="12.75">
      <c r="A19" s="34"/>
      <c r="B19" s="74" t="s">
        <v>20</v>
      </c>
      <c r="C19" s="9"/>
      <c r="D19" s="36">
        <v>9506</v>
      </c>
      <c r="E19" s="37">
        <v>22044</v>
      </c>
      <c r="F19" s="38">
        <v>33950</v>
      </c>
      <c r="G19" s="39">
        <v>45859</v>
      </c>
      <c r="H19" s="38">
        <v>10985</v>
      </c>
      <c r="I19" s="37">
        <v>22397</v>
      </c>
      <c r="J19" s="38">
        <v>34263</v>
      </c>
      <c r="K19" s="40">
        <v>46244</v>
      </c>
      <c r="L19" s="52">
        <v>10898</v>
      </c>
      <c r="M19" s="37">
        <v>22594</v>
      </c>
      <c r="N19" s="38">
        <v>34471</v>
      </c>
      <c r="O19" s="40">
        <v>46241</v>
      </c>
      <c r="P19" s="52">
        <v>10042</v>
      </c>
      <c r="Q19" s="37">
        <v>20677</v>
      </c>
      <c r="R19" s="52">
        <v>31239</v>
      </c>
      <c r="S19" s="40">
        <v>41563</v>
      </c>
      <c r="T19" s="52">
        <v>8512</v>
      </c>
      <c r="U19" s="7"/>
      <c r="V19" s="7"/>
      <c r="W19" s="7"/>
    </row>
    <row r="20" spans="1:23" ht="12.75">
      <c r="A20" s="34"/>
      <c r="B20" s="74" t="s">
        <v>21</v>
      </c>
      <c r="C20" s="9"/>
      <c r="D20" s="36">
        <v>1020</v>
      </c>
      <c r="E20" s="37">
        <v>1924</v>
      </c>
      <c r="F20" s="38">
        <v>4716</v>
      </c>
      <c r="G20" s="39">
        <v>5008</v>
      </c>
      <c r="H20" s="38">
        <v>1185</v>
      </c>
      <c r="I20" s="37">
        <v>2644</v>
      </c>
      <c r="J20" s="38">
        <v>5692</v>
      </c>
      <c r="K20" s="40">
        <v>6632</v>
      </c>
      <c r="L20" s="52">
        <v>908</v>
      </c>
      <c r="M20" s="37">
        <v>2357</v>
      </c>
      <c r="N20" s="38">
        <v>4693</v>
      </c>
      <c r="O20" s="40">
        <v>5995</v>
      </c>
      <c r="P20" s="52">
        <v>835</v>
      </c>
      <c r="Q20" s="37">
        <v>2251</v>
      </c>
      <c r="R20" s="52">
        <v>4121</v>
      </c>
      <c r="S20" s="40">
        <v>4959</v>
      </c>
      <c r="T20" s="52">
        <v>976</v>
      </c>
      <c r="U20" s="7"/>
      <c r="V20" s="7"/>
      <c r="W20" s="7"/>
    </row>
    <row r="21" spans="1:23" ht="12.75">
      <c r="A21" s="34"/>
      <c r="B21" s="74" t="s">
        <v>22</v>
      </c>
      <c r="C21" s="9"/>
      <c r="D21" s="36">
        <v>9701</v>
      </c>
      <c r="E21" s="37">
        <v>18448</v>
      </c>
      <c r="F21" s="38">
        <v>29210</v>
      </c>
      <c r="G21" s="39">
        <v>40258</v>
      </c>
      <c r="H21" s="38">
        <v>10643</v>
      </c>
      <c r="I21" s="37">
        <v>21221</v>
      </c>
      <c r="J21" s="38">
        <v>33080</v>
      </c>
      <c r="K21" s="40">
        <v>45068</v>
      </c>
      <c r="L21" s="52">
        <v>11951</v>
      </c>
      <c r="M21" s="37">
        <v>24096</v>
      </c>
      <c r="N21" s="38">
        <v>37369</v>
      </c>
      <c r="O21" s="40">
        <v>50936</v>
      </c>
      <c r="P21" s="52">
        <v>13053</v>
      </c>
      <c r="Q21" s="37">
        <v>26533</v>
      </c>
      <c r="R21" s="52">
        <v>40932</v>
      </c>
      <c r="S21" s="40">
        <v>56188</v>
      </c>
      <c r="T21" s="52">
        <v>13406</v>
      </c>
      <c r="U21" s="7"/>
      <c r="V21" s="7"/>
      <c r="W21" s="7"/>
    </row>
    <row r="22" spans="1:23" ht="12.75">
      <c r="A22" s="34"/>
      <c r="B22" s="74" t="s">
        <v>23</v>
      </c>
      <c r="C22" s="9"/>
      <c r="D22" s="36">
        <v>5005</v>
      </c>
      <c r="E22" s="37">
        <v>10163</v>
      </c>
      <c r="F22" s="38">
        <v>16278</v>
      </c>
      <c r="G22" s="39">
        <v>25280</v>
      </c>
      <c r="H22" s="38">
        <v>4795</v>
      </c>
      <c r="I22" s="37">
        <v>9829</v>
      </c>
      <c r="J22" s="38">
        <v>15419</v>
      </c>
      <c r="K22" s="40">
        <v>23121</v>
      </c>
      <c r="L22" s="52">
        <v>4759</v>
      </c>
      <c r="M22" s="37">
        <v>9403</v>
      </c>
      <c r="N22" s="38">
        <v>14616</v>
      </c>
      <c r="O22" s="40">
        <v>21169</v>
      </c>
      <c r="P22" s="52">
        <v>4052</v>
      </c>
      <c r="Q22" s="37">
        <v>8850</v>
      </c>
      <c r="R22" s="52">
        <v>14260</v>
      </c>
      <c r="S22" s="40">
        <v>21320</v>
      </c>
      <c r="T22" s="52">
        <v>4421</v>
      </c>
      <c r="U22" s="7"/>
      <c r="V22" s="7"/>
      <c r="W22" s="7"/>
    </row>
    <row r="23" spans="1:23" ht="12.75">
      <c r="A23" s="55"/>
      <c r="B23" s="75" t="s">
        <v>24</v>
      </c>
      <c r="C23" s="57"/>
      <c r="D23" s="58">
        <v>428</v>
      </c>
      <c r="E23" s="59">
        <v>1418</v>
      </c>
      <c r="F23" s="60">
        <v>11869</v>
      </c>
      <c r="G23" s="61">
        <v>21507</v>
      </c>
      <c r="H23" s="60">
        <v>2275</v>
      </c>
      <c r="I23" s="59">
        <v>4231</v>
      </c>
      <c r="J23" s="60">
        <v>6809</v>
      </c>
      <c r="K23" s="62">
        <v>8984</v>
      </c>
      <c r="L23" s="63">
        <v>1980</v>
      </c>
      <c r="M23" s="59">
        <v>4316</v>
      </c>
      <c r="N23" s="60">
        <v>6242</v>
      </c>
      <c r="O23" s="62">
        <v>10441</v>
      </c>
      <c r="P23" s="63">
        <v>2074</v>
      </c>
      <c r="Q23" s="59">
        <v>4156</v>
      </c>
      <c r="R23" s="63">
        <v>6223</v>
      </c>
      <c r="S23" s="62">
        <v>9262</v>
      </c>
      <c r="T23" s="63">
        <v>2125</v>
      </c>
      <c r="U23" s="7"/>
      <c r="V23" s="7"/>
      <c r="W23" s="7"/>
    </row>
    <row r="24" spans="1:23" ht="12.75">
      <c r="A24" s="34"/>
      <c r="B24" s="66"/>
      <c r="C24" s="9"/>
      <c r="D24" s="46"/>
      <c r="E24" s="47"/>
      <c r="F24" s="48"/>
      <c r="G24" s="49"/>
      <c r="H24" s="48"/>
      <c r="I24" s="47"/>
      <c r="J24" s="48"/>
      <c r="K24" s="50"/>
      <c r="L24" s="52"/>
      <c r="M24" s="47"/>
      <c r="N24" s="48"/>
      <c r="O24" s="50"/>
      <c r="P24" s="52"/>
      <c r="Q24" s="47"/>
      <c r="R24" s="52"/>
      <c r="S24" s="50"/>
      <c r="T24" s="52"/>
      <c r="U24" s="7"/>
      <c r="V24" s="7"/>
      <c r="W24" s="7"/>
    </row>
    <row r="25" spans="1:23" ht="12.75">
      <c r="A25" s="64"/>
      <c r="B25" s="76" t="s">
        <v>25</v>
      </c>
      <c r="C25" s="9"/>
      <c r="D25" s="77">
        <v>70159</v>
      </c>
      <c r="E25" s="78">
        <f aca="true" t="shared" si="1" ref="E25:T25">+SUM(E18:E23)</f>
        <v>145272</v>
      </c>
      <c r="F25" s="79">
        <f t="shared" si="1"/>
        <v>237520</v>
      </c>
      <c r="G25" s="80">
        <f t="shared" si="1"/>
        <v>327330</v>
      </c>
      <c r="H25" s="79">
        <f t="shared" si="1"/>
        <v>75674</v>
      </c>
      <c r="I25" s="78">
        <f t="shared" si="1"/>
        <v>155307</v>
      </c>
      <c r="J25" s="79">
        <f t="shared" si="1"/>
        <v>241796</v>
      </c>
      <c r="K25" s="81">
        <f t="shared" si="1"/>
        <v>325767</v>
      </c>
      <c r="L25" s="82">
        <f t="shared" si="1"/>
        <v>77711</v>
      </c>
      <c r="M25" s="78">
        <f t="shared" si="1"/>
        <v>159920</v>
      </c>
      <c r="N25" s="79">
        <f t="shared" si="1"/>
        <v>245350</v>
      </c>
      <c r="O25" s="81">
        <f t="shared" si="1"/>
        <v>331765</v>
      </c>
      <c r="P25" s="82">
        <f t="shared" si="1"/>
        <v>77041</v>
      </c>
      <c r="Q25" s="78">
        <f t="shared" si="1"/>
        <v>158872</v>
      </c>
      <c r="R25" s="82">
        <f t="shared" si="1"/>
        <v>243068</v>
      </c>
      <c r="S25" s="81">
        <f t="shared" si="1"/>
        <v>325996</v>
      </c>
      <c r="T25" s="82">
        <f t="shared" si="1"/>
        <v>74193</v>
      </c>
      <c r="U25" s="7"/>
      <c r="V25" s="7"/>
      <c r="W25" s="7"/>
    </row>
    <row r="26" spans="1:23" ht="12.75">
      <c r="A26" s="34"/>
      <c r="B26" s="27"/>
      <c r="C26" s="9"/>
      <c r="D26" s="36"/>
      <c r="E26" s="37"/>
      <c r="F26" s="38"/>
      <c r="G26" s="39"/>
      <c r="H26" s="38"/>
      <c r="I26" s="37"/>
      <c r="J26" s="38"/>
      <c r="K26" s="40"/>
      <c r="M26" s="37"/>
      <c r="N26" s="38"/>
      <c r="O26" s="40"/>
      <c r="Q26" s="37"/>
      <c r="S26" s="40"/>
      <c r="U26" s="7"/>
      <c r="V26" s="7"/>
      <c r="W26" s="7"/>
    </row>
    <row r="27" spans="1:23" ht="12.75">
      <c r="A27" s="64"/>
      <c r="B27" s="76" t="s">
        <v>26</v>
      </c>
      <c r="C27" s="9"/>
      <c r="D27" s="83">
        <v>2534</v>
      </c>
      <c r="E27" s="84">
        <v>8767</v>
      </c>
      <c r="F27" s="85">
        <v>12853</v>
      </c>
      <c r="G27" s="86">
        <v>24679</v>
      </c>
      <c r="H27" s="85">
        <v>8888</v>
      </c>
      <c r="I27" s="84">
        <v>18756</v>
      </c>
      <c r="J27" s="85">
        <v>29173</v>
      </c>
      <c r="K27" s="87">
        <v>41561</v>
      </c>
      <c r="L27" s="88">
        <v>10349</v>
      </c>
      <c r="M27" s="84">
        <v>20039</v>
      </c>
      <c r="N27" s="85">
        <v>30054</v>
      </c>
      <c r="O27" s="87">
        <v>41396</v>
      </c>
      <c r="P27" s="88">
        <v>11566</v>
      </c>
      <c r="Q27" s="84">
        <v>21920</v>
      </c>
      <c r="R27" s="88">
        <v>30406</v>
      </c>
      <c r="S27" s="87">
        <v>43913</v>
      </c>
      <c r="T27" s="88">
        <v>10829</v>
      </c>
      <c r="U27" s="7"/>
      <c r="V27" s="7"/>
      <c r="W27" s="7"/>
    </row>
    <row r="28" spans="1:23" ht="12.75">
      <c r="A28" s="34"/>
      <c r="B28" s="27"/>
      <c r="C28" s="89"/>
      <c r="D28" s="36"/>
      <c r="E28" s="37"/>
      <c r="F28" s="38"/>
      <c r="G28" s="39"/>
      <c r="H28" s="38"/>
      <c r="I28" s="37"/>
      <c r="J28" s="38"/>
      <c r="K28" s="40"/>
      <c r="L28" s="88"/>
      <c r="M28" s="37"/>
      <c r="N28" s="38"/>
      <c r="O28" s="40"/>
      <c r="P28" s="88"/>
      <c r="Q28" s="37"/>
      <c r="R28" s="88"/>
      <c r="S28" s="40"/>
      <c r="T28" s="88"/>
      <c r="U28" s="7"/>
      <c r="V28" s="7"/>
      <c r="W28" s="7"/>
    </row>
    <row r="29" spans="1:23" ht="12.75">
      <c r="A29" s="90" t="s">
        <v>27</v>
      </c>
      <c r="B29" s="27"/>
      <c r="C29" s="89"/>
      <c r="D29" s="91">
        <f aca="true" t="shared" si="2" ref="D29:T29">+D27+D25+D16</f>
        <v>151870</v>
      </c>
      <c r="E29" s="92">
        <f t="shared" si="2"/>
        <v>312848</v>
      </c>
      <c r="F29" s="93">
        <f t="shared" si="2"/>
        <v>490342</v>
      </c>
      <c r="G29" s="86">
        <f t="shared" si="2"/>
        <v>671196</v>
      </c>
      <c r="H29" s="93">
        <f t="shared" si="2"/>
        <v>161125</v>
      </c>
      <c r="I29" s="92">
        <f t="shared" si="2"/>
        <v>328441</v>
      </c>
      <c r="J29" s="93">
        <f t="shared" si="2"/>
        <v>503644</v>
      </c>
      <c r="K29" s="94">
        <f t="shared" si="2"/>
        <v>676661</v>
      </c>
      <c r="L29" s="88">
        <f t="shared" si="2"/>
        <v>162640</v>
      </c>
      <c r="M29" s="92">
        <f t="shared" si="2"/>
        <v>335756</v>
      </c>
      <c r="N29" s="93">
        <f t="shared" si="2"/>
        <v>502834</v>
      </c>
      <c r="O29" s="94">
        <f t="shared" si="2"/>
        <v>673056</v>
      </c>
      <c r="P29" s="88">
        <f t="shared" si="2"/>
        <v>159409</v>
      </c>
      <c r="Q29" s="92">
        <f t="shared" si="2"/>
        <v>320504</v>
      </c>
      <c r="R29" s="88">
        <f t="shared" si="2"/>
        <v>480614</v>
      </c>
      <c r="S29" s="94">
        <f t="shared" si="2"/>
        <v>643989</v>
      </c>
      <c r="T29" s="88">
        <f t="shared" si="2"/>
        <v>147374</v>
      </c>
      <c r="U29" s="7"/>
      <c r="V29" s="7"/>
      <c r="W29" s="7"/>
    </row>
    <row r="30" spans="1:23" ht="12.75">
      <c r="A30" s="34"/>
      <c r="B30" s="27"/>
      <c r="C30" s="89"/>
      <c r="D30" s="46"/>
      <c r="E30" s="47"/>
      <c r="F30" s="48"/>
      <c r="G30" s="49"/>
      <c r="H30" s="48"/>
      <c r="I30" s="47"/>
      <c r="J30" s="48"/>
      <c r="K30" s="50"/>
      <c r="L30" s="45"/>
      <c r="M30" s="47"/>
      <c r="N30" s="48"/>
      <c r="O30" s="50"/>
      <c r="P30" s="45"/>
      <c r="Q30" s="47"/>
      <c r="R30" s="45"/>
      <c r="S30" s="50"/>
      <c r="T30" s="45"/>
      <c r="U30" s="7"/>
      <c r="V30" s="7"/>
      <c r="W30" s="7"/>
    </row>
    <row r="31" spans="1:23" ht="12.75">
      <c r="A31" s="95"/>
      <c r="B31" s="74"/>
      <c r="C31" s="74" t="s">
        <v>28</v>
      </c>
      <c r="D31" s="46">
        <v>-21485</v>
      </c>
      <c r="E31" s="47">
        <v>-43707</v>
      </c>
      <c r="F31" s="48">
        <v>-69231</v>
      </c>
      <c r="G31" s="49">
        <v>-91102</v>
      </c>
      <c r="H31" s="48">
        <v>-20369</v>
      </c>
      <c r="I31" s="47">
        <v>-40659</v>
      </c>
      <c r="J31" s="48">
        <v>-65376</v>
      </c>
      <c r="K31" s="50">
        <v>-86244</v>
      </c>
      <c r="L31" s="45">
        <v>-19187</v>
      </c>
      <c r="M31" s="47">
        <v>-38557</v>
      </c>
      <c r="N31" s="48">
        <v>-58964</v>
      </c>
      <c r="O31" s="50">
        <v>-79076</v>
      </c>
      <c r="P31" s="45">
        <v>-17822</v>
      </c>
      <c r="Q31" s="47">
        <v>-35239</v>
      </c>
      <c r="R31" s="45">
        <v>-53556</v>
      </c>
      <c r="S31" s="50">
        <v>-71583</v>
      </c>
      <c r="T31" s="45">
        <v>-15490</v>
      </c>
      <c r="U31" s="7"/>
      <c r="V31" s="7"/>
      <c r="W31" s="7"/>
    </row>
    <row r="32" spans="1:23" ht="12.75">
      <c r="A32" s="95"/>
      <c r="B32" s="74"/>
      <c r="C32" s="74" t="s">
        <v>29</v>
      </c>
      <c r="D32" s="46">
        <v>-8095</v>
      </c>
      <c r="E32" s="47">
        <v>-18195</v>
      </c>
      <c r="F32" s="48">
        <v>-37354</v>
      </c>
      <c r="G32" s="49">
        <v>-59714</v>
      </c>
      <c r="H32" s="48">
        <v>-8185</v>
      </c>
      <c r="I32" s="47">
        <v>-18310</v>
      </c>
      <c r="J32" s="48">
        <v>-28918</v>
      </c>
      <c r="K32" s="50">
        <v>-41957</v>
      </c>
      <c r="L32" s="45">
        <v>-9749</v>
      </c>
      <c r="M32" s="47">
        <v>-18419</v>
      </c>
      <c r="N32" s="48">
        <v>-28049</v>
      </c>
      <c r="O32" s="50">
        <v>-45061</v>
      </c>
      <c r="P32" s="45">
        <v>-8563</v>
      </c>
      <c r="Q32" s="47">
        <v>-17664</v>
      </c>
      <c r="R32" s="45">
        <v>-27587</v>
      </c>
      <c r="S32" s="50">
        <v>-44011</v>
      </c>
      <c r="T32" s="45">
        <v>-8944</v>
      </c>
      <c r="U32" s="7"/>
      <c r="V32" s="7"/>
      <c r="W32" s="7"/>
    </row>
    <row r="33" spans="1:23" ht="12.75">
      <c r="A33" s="96"/>
      <c r="B33" s="75"/>
      <c r="C33" s="97" t="s">
        <v>30</v>
      </c>
      <c r="D33" s="58">
        <v>-6284</v>
      </c>
      <c r="E33" s="59">
        <v>-13707</v>
      </c>
      <c r="F33" s="60">
        <v>-21161</v>
      </c>
      <c r="G33" s="61">
        <v>-32737</v>
      </c>
      <c r="H33" s="60">
        <v>-11051</v>
      </c>
      <c r="I33" s="59">
        <v>-24028</v>
      </c>
      <c r="J33" s="60">
        <v>-35623</v>
      </c>
      <c r="K33" s="98">
        <v>-49064</v>
      </c>
      <c r="L33" s="99">
        <v>-10839</v>
      </c>
      <c r="M33" s="100">
        <v>-21128</v>
      </c>
      <c r="N33" s="99">
        <v>-31728</v>
      </c>
      <c r="O33" s="62">
        <v>-43421</v>
      </c>
      <c r="P33" s="63">
        <v>-12421</v>
      </c>
      <c r="Q33" s="59">
        <v>-23360</v>
      </c>
      <c r="R33" s="63">
        <v>-32953</v>
      </c>
      <c r="S33" s="62">
        <v>-44982</v>
      </c>
      <c r="T33" s="63">
        <v>-12234</v>
      </c>
      <c r="U33" s="7"/>
      <c r="V33" s="7"/>
      <c r="W33" s="7"/>
    </row>
    <row r="34" spans="1:23" ht="12.75">
      <c r="A34" s="101"/>
      <c r="B34" s="74" t="s">
        <v>31</v>
      </c>
      <c r="C34" s="74"/>
      <c r="D34" s="46">
        <f aca="true" t="shared" si="3" ref="D34:T34">+SUM(D31:D33)</f>
        <v>-35864</v>
      </c>
      <c r="E34" s="47">
        <f t="shared" si="3"/>
        <v>-75609</v>
      </c>
      <c r="F34" s="48">
        <f t="shared" si="3"/>
        <v>-127746</v>
      </c>
      <c r="G34" s="49">
        <f t="shared" si="3"/>
        <v>-183553</v>
      </c>
      <c r="H34" s="48">
        <f t="shared" si="3"/>
        <v>-39605</v>
      </c>
      <c r="I34" s="47">
        <f t="shared" si="3"/>
        <v>-82997</v>
      </c>
      <c r="J34" s="48">
        <f t="shared" si="3"/>
        <v>-129917</v>
      </c>
      <c r="K34" s="102">
        <f t="shared" si="3"/>
        <v>-177265</v>
      </c>
      <c r="L34" s="41">
        <f t="shared" si="3"/>
        <v>-39775</v>
      </c>
      <c r="M34" s="103">
        <f t="shared" si="3"/>
        <v>-78104</v>
      </c>
      <c r="N34" s="41">
        <f t="shared" si="3"/>
        <v>-118741</v>
      </c>
      <c r="O34" s="50">
        <f t="shared" si="3"/>
        <v>-167558</v>
      </c>
      <c r="P34" s="45">
        <f t="shared" si="3"/>
        <v>-38806</v>
      </c>
      <c r="Q34" s="47">
        <f t="shared" si="3"/>
        <v>-76263</v>
      </c>
      <c r="R34" s="45">
        <f t="shared" si="3"/>
        <v>-114096</v>
      </c>
      <c r="S34" s="50">
        <f t="shared" si="3"/>
        <v>-160576</v>
      </c>
      <c r="T34" s="45">
        <f t="shared" si="3"/>
        <v>-36668</v>
      </c>
      <c r="U34" s="7"/>
      <c r="V34" s="7"/>
      <c r="W34" s="7"/>
    </row>
    <row r="35" spans="1:23" ht="12.75">
      <c r="A35" s="101"/>
      <c r="B35" s="74" t="s">
        <v>32</v>
      </c>
      <c r="C35" s="74"/>
      <c r="D35" s="46">
        <v>-21500</v>
      </c>
      <c r="E35" s="47">
        <v>-43823</v>
      </c>
      <c r="F35" s="48">
        <v>-66143</v>
      </c>
      <c r="G35" s="49">
        <v>-95253</v>
      </c>
      <c r="H35" s="48">
        <v>-26636</v>
      </c>
      <c r="I35" s="47">
        <v>-53503</v>
      </c>
      <c r="J35" s="48">
        <v>-77069</v>
      </c>
      <c r="K35" s="50">
        <v>-120176</v>
      </c>
      <c r="L35" s="45">
        <v>-23053</v>
      </c>
      <c r="M35" s="104">
        <v>-48531</v>
      </c>
      <c r="N35" s="45">
        <v>-72089</v>
      </c>
      <c r="O35" s="50">
        <v>-100320</v>
      </c>
      <c r="P35" s="45">
        <v>-23620</v>
      </c>
      <c r="Q35" s="47">
        <v>-48242</v>
      </c>
      <c r="R35" s="45">
        <v>-68953</v>
      </c>
      <c r="S35" s="50">
        <v>-101918</v>
      </c>
      <c r="T35" s="45">
        <v>-23337</v>
      </c>
      <c r="U35" s="7"/>
      <c r="V35" s="7"/>
      <c r="W35" s="7"/>
    </row>
    <row r="36" spans="1:23" ht="12.75">
      <c r="A36" s="101"/>
      <c r="B36" s="74" t="s">
        <v>33</v>
      </c>
      <c r="C36" s="74"/>
      <c r="D36" s="46">
        <v>-29216</v>
      </c>
      <c r="E36" s="47">
        <v>-60734</v>
      </c>
      <c r="F36" s="48">
        <v>-90783</v>
      </c>
      <c r="G36" s="49">
        <v>-122249</v>
      </c>
      <c r="H36" s="48">
        <v>-28349</v>
      </c>
      <c r="I36" s="47">
        <v>-57168</v>
      </c>
      <c r="J36" s="48">
        <v>-85586</v>
      </c>
      <c r="K36" s="50">
        <v>-115595</v>
      </c>
      <c r="L36" s="45">
        <v>-27953</v>
      </c>
      <c r="M36" s="104">
        <v>-55637</v>
      </c>
      <c r="N36" s="45">
        <v>-79184</v>
      </c>
      <c r="O36" s="50">
        <v>-106120</v>
      </c>
      <c r="P36" s="45">
        <v>-24786</v>
      </c>
      <c r="Q36" s="47">
        <v>-50961</v>
      </c>
      <c r="R36" s="45">
        <v>-76337</v>
      </c>
      <c r="S36" s="50">
        <v>-101920</v>
      </c>
      <c r="T36" s="45">
        <v>-24140</v>
      </c>
      <c r="U36" s="7"/>
      <c r="V36" s="7"/>
      <c r="W36" s="7"/>
    </row>
    <row r="37" spans="1:23" ht="12.75">
      <c r="A37" s="96"/>
      <c r="B37" s="75" t="s">
        <v>34</v>
      </c>
      <c r="C37" s="97"/>
      <c r="D37" s="58">
        <v>-30444</v>
      </c>
      <c r="E37" s="59">
        <v>-64608</v>
      </c>
      <c r="F37" s="60">
        <v>-97635</v>
      </c>
      <c r="G37" s="61">
        <v>-133750</v>
      </c>
      <c r="H37" s="60">
        <v>-31892</v>
      </c>
      <c r="I37" s="59">
        <v>-63195</v>
      </c>
      <c r="J37" s="60">
        <v>-93673</v>
      </c>
      <c r="K37" s="98">
        <v>-135313</v>
      </c>
      <c r="L37" s="99">
        <v>-30877</v>
      </c>
      <c r="M37" s="100">
        <v>-64783</v>
      </c>
      <c r="N37" s="99">
        <v>-98156</v>
      </c>
      <c r="O37" s="62">
        <v>-136800</v>
      </c>
      <c r="P37" s="63">
        <v>-32413</v>
      </c>
      <c r="Q37" s="59">
        <v>-64905</v>
      </c>
      <c r="R37" s="63">
        <v>-95306</v>
      </c>
      <c r="S37" s="62">
        <v>-132442</v>
      </c>
      <c r="T37" s="63">
        <v>-29703</v>
      </c>
      <c r="U37" s="7"/>
      <c r="V37" s="7"/>
      <c r="W37" s="7"/>
    </row>
    <row r="38" spans="1:23" ht="12.75">
      <c r="A38" s="101"/>
      <c r="B38" s="74"/>
      <c r="C38" s="74"/>
      <c r="D38" s="46"/>
      <c r="E38" s="47"/>
      <c r="F38" s="48"/>
      <c r="G38" s="49"/>
      <c r="H38" s="48"/>
      <c r="I38" s="47"/>
      <c r="J38" s="48"/>
      <c r="K38" s="50"/>
      <c r="L38" s="45"/>
      <c r="M38" s="47"/>
      <c r="N38" s="48"/>
      <c r="O38" s="50"/>
      <c r="P38" s="45"/>
      <c r="Q38" s="47"/>
      <c r="R38" s="45"/>
      <c r="S38" s="50"/>
      <c r="T38" s="45"/>
      <c r="U38" s="7"/>
      <c r="V38" s="7"/>
      <c r="W38" s="7"/>
    </row>
    <row r="39" spans="1:23" ht="12.75">
      <c r="A39" s="90"/>
      <c r="B39" s="76" t="s">
        <v>35</v>
      </c>
      <c r="C39" s="74"/>
      <c r="D39" s="83">
        <f aca="true" t="shared" si="4" ref="D39:T39">+SUM(D34:D37)</f>
        <v>-117024</v>
      </c>
      <c r="E39" s="84">
        <f t="shared" si="4"/>
        <v>-244774</v>
      </c>
      <c r="F39" s="85">
        <f t="shared" si="4"/>
        <v>-382307</v>
      </c>
      <c r="G39" s="86">
        <f t="shared" si="4"/>
        <v>-534805</v>
      </c>
      <c r="H39" s="85">
        <f t="shared" si="4"/>
        <v>-126482</v>
      </c>
      <c r="I39" s="84">
        <f t="shared" si="4"/>
        <v>-256863</v>
      </c>
      <c r="J39" s="85">
        <f t="shared" si="4"/>
        <v>-386245</v>
      </c>
      <c r="K39" s="87">
        <f t="shared" si="4"/>
        <v>-548349</v>
      </c>
      <c r="L39" s="88">
        <f t="shared" si="4"/>
        <v>-121658</v>
      </c>
      <c r="M39" s="84">
        <f t="shared" si="4"/>
        <v>-247055</v>
      </c>
      <c r="N39" s="85">
        <f t="shared" si="4"/>
        <v>-368170</v>
      </c>
      <c r="O39" s="87">
        <f t="shared" si="4"/>
        <v>-510798</v>
      </c>
      <c r="P39" s="88">
        <f t="shared" si="4"/>
        <v>-119625</v>
      </c>
      <c r="Q39" s="84">
        <f t="shared" si="4"/>
        <v>-240371</v>
      </c>
      <c r="R39" s="88">
        <f t="shared" si="4"/>
        <v>-354692</v>
      </c>
      <c r="S39" s="87">
        <f t="shared" si="4"/>
        <v>-496856</v>
      </c>
      <c r="T39" s="88">
        <f t="shared" si="4"/>
        <v>-113848</v>
      </c>
      <c r="U39" s="7"/>
      <c r="V39" s="7"/>
      <c r="W39" s="7"/>
    </row>
    <row r="40" spans="1:23" ht="12.75">
      <c r="A40" s="105"/>
      <c r="B40" s="75"/>
      <c r="C40" s="75"/>
      <c r="D40" s="106"/>
      <c r="E40" s="59"/>
      <c r="F40" s="60"/>
      <c r="G40" s="61"/>
      <c r="H40" s="60"/>
      <c r="I40" s="59"/>
      <c r="J40" s="60"/>
      <c r="K40" s="62"/>
      <c r="L40" s="63"/>
      <c r="M40" s="59"/>
      <c r="N40" s="60"/>
      <c r="O40" s="62"/>
      <c r="P40" s="63"/>
      <c r="Q40" s="59"/>
      <c r="R40" s="63"/>
      <c r="S40" s="62"/>
      <c r="T40" s="63"/>
      <c r="U40" s="7"/>
      <c r="V40" s="7"/>
      <c r="W40" s="7"/>
    </row>
    <row r="41" spans="1:23" ht="12.75">
      <c r="A41" s="90" t="s">
        <v>36</v>
      </c>
      <c r="B41" s="74"/>
      <c r="C41" s="74"/>
      <c r="D41" s="91">
        <f aca="true" t="shared" si="5" ref="D41:T41">+D29+D39</f>
        <v>34846</v>
      </c>
      <c r="E41" s="92">
        <f t="shared" si="5"/>
        <v>68074</v>
      </c>
      <c r="F41" s="93">
        <f t="shared" si="5"/>
        <v>108035</v>
      </c>
      <c r="G41" s="86">
        <f t="shared" si="5"/>
        <v>136391</v>
      </c>
      <c r="H41" s="93">
        <f t="shared" si="5"/>
        <v>34643</v>
      </c>
      <c r="I41" s="92">
        <f t="shared" si="5"/>
        <v>71578</v>
      </c>
      <c r="J41" s="93">
        <f t="shared" si="5"/>
        <v>117399</v>
      </c>
      <c r="K41" s="94">
        <f t="shared" si="5"/>
        <v>128312</v>
      </c>
      <c r="L41" s="107">
        <f t="shared" si="5"/>
        <v>40982</v>
      </c>
      <c r="M41" s="92">
        <f t="shared" si="5"/>
        <v>88701</v>
      </c>
      <c r="N41" s="93">
        <f t="shared" si="5"/>
        <v>134664</v>
      </c>
      <c r="O41" s="94">
        <f t="shared" si="5"/>
        <v>162258</v>
      </c>
      <c r="P41" s="107">
        <f t="shared" si="5"/>
        <v>39784</v>
      </c>
      <c r="Q41" s="92">
        <f t="shared" si="5"/>
        <v>80133</v>
      </c>
      <c r="R41" s="107">
        <f t="shared" si="5"/>
        <v>125922</v>
      </c>
      <c r="S41" s="94">
        <f t="shared" si="5"/>
        <v>147133</v>
      </c>
      <c r="T41" s="107">
        <f t="shared" si="5"/>
        <v>33526</v>
      </c>
      <c r="U41" s="72"/>
      <c r="V41" s="72"/>
      <c r="W41" s="72"/>
    </row>
    <row r="42" spans="1:23" ht="12.75">
      <c r="A42" s="95"/>
      <c r="B42" s="74"/>
      <c r="C42" s="74"/>
      <c r="D42" s="46"/>
      <c r="E42" s="47"/>
      <c r="F42" s="48"/>
      <c r="G42" s="49"/>
      <c r="H42" s="48"/>
      <c r="I42" s="47"/>
      <c r="J42" s="48"/>
      <c r="K42" s="50"/>
      <c r="L42" s="52"/>
      <c r="M42" s="47"/>
      <c r="N42" s="48"/>
      <c r="O42" s="50"/>
      <c r="P42" s="52"/>
      <c r="Q42" s="47"/>
      <c r="R42" s="52"/>
      <c r="S42" s="50"/>
      <c r="T42" s="52"/>
      <c r="U42" s="7"/>
      <c r="V42" s="7"/>
      <c r="W42" s="7"/>
    </row>
    <row r="43" spans="1:23" ht="12.75">
      <c r="A43" s="101"/>
      <c r="B43" s="74" t="s">
        <v>37</v>
      </c>
      <c r="C43" s="108"/>
      <c r="D43" s="46">
        <v>-7736</v>
      </c>
      <c r="E43" s="47">
        <v>-16249</v>
      </c>
      <c r="F43" s="48">
        <v>-21622</v>
      </c>
      <c r="G43" s="49">
        <v>-25410</v>
      </c>
      <c r="H43" s="48">
        <v>-7161</v>
      </c>
      <c r="I43" s="47">
        <v>-14833</v>
      </c>
      <c r="J43" s="48">
        <v>-23133</v>
      </c>
      <c r="K43" s="50">
        <v>-29969</v>
      </c>
      <c r="L43" s="52">
        <v>-7980</v>
      </c>
      <c r="M43" s="47">
        <v>-12461</v>
      </c>
      <c r="N43" s="48">
        <v>-20696</v>
      </c>
      <c r="O43" s="50">
        <v>-30308</v>
      </c>
      <c r="P43" s="52">
        <v>-9742</v>
      </c>
      <c r="Q43" s="47">
        <v>-15262</v>
      </c>
      <c r="R43" s="52">
        <v>-25671</v>
      </c>
      <c r="S43" s="50">
        <v>-32813</v>
      </c>
      <c r="T43" s="52">
        <v>-8503</v>
      </c>
      <c r="U43" s="7"/>
      <c r="V43" s="7"/>
      <c r="W43" s="7"/>
    </row>
    <row r="44" spans="1:23" ht="12.75">
      <c r="A44" s="101"/>
      <c r="B44" s="74"/>
      <c r="C44" s="74"/>
      <c r="D44" s="46"/>
      <c r="E44" s="47"/>
      <c r="F44" s="48"/>
      <c r="G44" s="49"/>
      <c r="H44" s="48"/>
      <c r="I44" s="47"/>
      <c r="J44" s="48"/>
      <c r="K44" s="50"/>
      <c r="L44" s="52"/>
      <c r="M44" s="47"/>
      <c r="N44" s="48"/>
      <c r="O44" s="50"/>
      <c r="P44" s="52"/>
      <c r="Q44" s="47"/>
      <c r="R44" s="52"/>
      <c r="S44" s="50"/>
      <c r="T44" s="52"/>
      <c r="U44" s="7"/>
      <c r="V44" s="7"/>
      <c r="W44" s="7"/>
    </row>
    <row r="45" spans="1:23" ht="12.75">
      <c r="A45" s="96"/>
      <c r="B45" s="75" t="s">
        <v>38</v>
      </c>
      <c r="C45" s="97"/>
      <c r="D45" s="58">
        <v>-26</v>
      </c>
      <c r="E45" s="59">
        <v>443</v>
      </c>
      <c r="F45" s="60">
        <v>321</v>
      </c>
      <c r="G45" s="61">
        <v>703</v>
      </c>
      <c r="H45" s="60">
        <v>60</v>
      </c>
      <c r="I45" s="59">
        <v>521</v>
      </c>
      <c r="J45" s="60">
        <v>457</v>
      </c>
      <c r="K45" s="62">
        <v>934</v>
      </c>
      <c r="L45" s="63">
        <v>12</v>
      </c>
      <c r="M45" s="59">
        <v>545</v>
      </c>
      <c r="N45" s="60">
        <v>717</v>
      </c>
      <c r="O45" s="62">
        <v>1341</v>
      </c>
      <c r="P45" s="63">
        <v>-176</v>
      </c>
      <c r="Q45" s="59">
        <v>-141</v>
      </c>
      <c r="R45" s="63">
        <v>-116</v>
      </c>
      <c r="S45" s="62">
        <v>-109</v>
      </c>
      <c r="T45" s="63">
        <v>-9</v>
      </c>
      <c r="U45" s="7"/>
      <c r="V45" s="7"/>
      <c r="W45" s="7"/>
    </row>
    <row r="46" spans="1:23" ht="12.75">
      <c r="A46" s="95"/>
      <c r="B46" s="74"/>
      <c r="C46" s="74"/>
      <c r="D46" s="46"/>
      <c r="E46" s="47"/>
      <c r="F46" s="48"/>
      <c r="G46" s="49"/>
      <c r="H46" s="48"/>
      <c r="I46" s="47"/>
      <c r="J46" s="48"/>
      <c r="K46" s="50"/>
      <c r="L46" s="52"/>
      <c r="M46" s="47"/>
      <c r="N46" s="48"/>
      <c r="O46" s="50"/>
      <c r="P46" s="52"/>
      <c r="Q46" s="47"/>
      <c r="R46" s="52"/>
      <c r="S46" s="50"/>
      <c r="T46" s="52"/>
      <c r="U46" s="7"/>
      <c r="V46" s="7"/>
      <c r="W46" s="7"/>
    </row>
    <row r="47" spans="1:23" ht="12.75">
      <c r="A47" s="90" t="s">
        <v>39</v>
      </c>
      <c r="B47" s="74"/>
      <c r="C47" s="74"/>
      <c r="D47" s="77">
        <f aca="true" t="shared" si="6" ref="D47:T47">+D41+D43+D45</f>
        <v>27084</v>
      </c>
      <c r="E47" s="78">
        <f t="shared" si="6"/>
        <v>52268</v>
      </c>
      <c r="F47" s="79">
        <f t="shared" si="6"/>
        <v>86734</v>
      </c>
      <c r="G47" s="80">
        <f t="shared" si="6"/>
        <v>111684</v>
      </c>
      <c r="H47" s="79">
        <f t="shared" si="6"/>
        <v>27542</v>
      </c>
      <c r="I47" s="78">
        <f t="shared" si="6"/>
        <v>57266</v>
      </c>
      <c r="J47" s="79">
        <f t="shared" si="6"/>
        <v>94723</v>
      </c>
      <c r="K47" s="81">
        <f t="shared" si="6"/>
        <v>99277</v>
      </c>
      <c r="L47" s="82">
        <f t="shared" si="6"/>
        <v>33014</v>
      </c>
      <c r="M47" s="78">
        <f t="shared" si="6"/>
        <v>76785</v>
      </c>
      <c r="N47" s="79">
        <f t="shared" si="6"/>
        <v>114685</v>
      </c>
      <c r="O47" s="81">
        <f t="shared" si="6"/>
        <v>133291</v>
      </c>
      <c r="P47" s="82">
        <f t="shared" si="6"/>
        <v>29866</v>
      </c>
      <c r="Q47" s="78">
        <f t="shared" si="6"/>
        <v>64730</v>
      </c>
      <c r="R47" s="82">
        <f t="shared" si="6"/>
        <v>100135</v>
      </c>
      <c r="S47" s="81">
        <f t="shared" si="6"/>
        <v>114211</v>
      </c>
      <c r="T47" s="82">
        <f t="shared" si="6"/>
        <v>25014</v>
      </c>
      <c r="U47" s="7"/>
      <c r="V47" s="7"/>
      <c r="W47" s="7"/>
    </row>
    <row r="48" spans="1:23" ht="12.75">
      <c r="A48" s="95"/>
      <c r="B48" s="74"/>
      <c r="C48" s="74"/>
      <c r="D48" s="46"/>
      <c r="E48" s="47"/>
      <c r="F48" s="48"/>
      <c r="G48" s="49"/>
      <c r="H48" s="48"/>
      <c r="I48" s="47"/>
      <c r="J48" s="48"/>
      <c r="K48" s="50"/>
      <c r="L48" s="52"/>
      <c r="M48" s="47"/>
      <c r="N48" s="48"/>
      <c r="O48" s="50"/>
      <c r="P48" s="52"/>
      <c r="Q48" s="47"/>
      <c r="R48" s="52"/>
      <c r="S48" s="50"/>
      <c r="T48" s="52"/>
      <c r="U48" s="7"/>
      <c r="V48" s="7"/>
      <c r="W48" s="7"/>
    </row>
    <row r="49" spans="1:23" ht="12.75">
      <c r="A49" s="96"/>
      <c r="B49" s="75" t="s">
        <v>40</v>
      </c>
      <c r="C49" s="97"/>
      <c r="D49" s="58">
        <v>-5299</v>
      </c>
      <c r="E49" s="59">
        <v>-9816</v>
      </c>
      <c r="F49" s="60">
        <v>-16834</v>
      </c>
      <c r="G49" s="61">
        <v>-24220</v>
      </c>
      <c r="H49" s="60">
        <v>-8879</v>
      </c>
      <c r="I49" s="59">
        <v>-16831</v>
      </c>
      <c r="J49" s="60">
        <v>-24855</v>
      </c>
      <c r="K49" s="62">
        <v>-26221</v>
      </c>
      <c r="L49" s="63">
        <v>-7426</v>
      </c>
      <c r="M49" s="59">
        <v>-16885</v>
      </c>
      <c r="N49" s="60">
        <v>-24020</v>
      </c>
      <c r="O49" s="62">
        <v>-27698</v>
      </c>
      <c r="P49" s="63">
        <v>-5463</v>
      </c>
      <c r="Q49" s="59">
        <v>-11430</v>
      </c>
      <c r="R49" s="63">
        <v>-19684</v>
      </c>
      <c r="S49" s="62">
        <v>-20958</v>
      </c>
      <c r="T49" s="63">
        <v>-5750</v>
      </c>
      <c r="U49" s="7"/>
      <c r="V49" s="7"/>
      <c r="W49" s="7"/>
    </row>
    <row r="50" spans="1:23" ht="12.75">
      <c r="A50" s="95"/>
      <c r="B50" s="74"/>
      <c r="C50" s="74"/>
      <c r="D50" s="46"/>
      <c r="E50" s="47"/>
      <c r="F50" s="48"/>
      <c r="G50" s="49"/>
      <c r="H50" s="48"/>
      <c r="I50" s="47"/>
      <c r="J50" s="48"/>
      <c r="K50" s="50"/>
      <c r="L50" s="52"/>
      <c r="M50" s="47"/>
      <c r="N50" s="48"/>
      <c r="O50" s="50"/>
      <c r="P50" s="52"/>
      <c r="Q50" s="47"/>
      <c r="R50" s="52"/>
      <c r="S50" s="50"/>
      <c r="T50" s="52"/>
      <c r="U50" s="7"/>
      <c r="V50" s="7"/>
      <c r="W50" s="7"/>
    </row>
    <row r="51" spans="1:23" s="73" customFormat="1" ht="12.75">
      <c r="A51" s="90" t="s">
        <v>41</v>
      </c>
      <c r="B51" s="76"/>
      <c r="C51" s="76"/>
      <c r="D51" s="68">
        <f aca="true" t="shared" si="7" ref="D51:S51">+D47+D49</f>
        <v>21785</v>
      </c>
      <c r="E51" s="69">
        <f t="shared" si="7"/>
        <v>42452</v>
      </c>
      <c r="F51" s="70">
        <f t="shared" si="7"/>
        <v>69900</v>
      </c>
      <c r="G51" s="80">
        <f t="shared" si="7"/>
        <v>87464</v>
      </c>
      <c r="H51" s="70">
        <f t="shared" si="7"/>
        <v>18663</v>
      </c>
      <c r="I51" s="69">
        <f t="shared" si="7"/>
        <v>40435</v>
      </c>
      <c r="J51" s="70">
        <f t="shared" si="7"/>
        <v>69868</v>
      </c>
      <c r="K51" s="71">
        <f t="shared" si="7"/>
        <v>73056</v>
      </c>
      <c r="L51" s="107">
        <f t="shared" si="7"/>
        <v>25588</v>
      </c>
      <c r="M51" s="69">
        <f t="shared" si="7"/>
        <v>59900</v>
      </c>
      <c r="N51" s="70">
        <f t="shared" si="7"/>
        <v>90665</v>
      </c>
      <c r="O51" s="71">
        <f t="shared" si="7"/>
        <v>105593</v>
      </c>
      <c r="P51" s="107">
        <f t="shared" si="7"/>
        <v>24403</v>
      </c>
      <c r="Q51" s="69">
        <f t="shared" si="7"/>
        <v>53300</v>
      </c>
      <c r="R51" s="107">
        <f t="shared" si="7"/>
        <v>80451</v>
      </c>
      <c r="S51" s="71">
        <f t="shared" si="7"/>
        <v>93253</v>
      </c>
      <c r="T51" s="107">
        <v>19264</v>
      </c>
      <c r="U51" s="72"/>
      <c r="V51" s="72"/>
      <c r="W51" s="72"/>
    </row>
    <row r="52" spans="1:23" ht="5.25" customHeight="1">
      <c r="A52" s="95"/>
      <c r="B52" s="74"/>
      <c r="C52" s="74"/>
      <c r="D52" s="36"/>
      <c r="E52" s="37"/>
      <c r="F52" s="38"/>
      <c r="G52" s="39"/>
      <c r="H52" s="38"/>
      <c r="I52" s="37"/>
      <c r="J52" s="38"/>
      <c r="K52" s="40"/>
      <c r="L52" s="52"/>
      <c r="M52" s="37"/>
      <c r="N52" s="38"/>
      <c r="O52" s="40"/>
      <c r="P52" s="52"/>
      <c r="Q52" s="37"/>
      <c r="R52" s="52"/>
      <c r="S52" s="40"/>
      <c r="T52" s="52"/>
      <c r="U52" s="7"/>
      <c r="V52" s="7"/>
      <c r="W52" s="7"/>
    </row>
    <row r="53" spans="1:23" ht="12.75">
      <c r="A53" s="95" t="s">
        <v>42</v>
      </c>
      <c r="B53" s="74"/>
      <c r="C53" s="74"/>
      <c r="D53" s="36"/>
      <c r="E53" s="37"/>
      <c r="F53" s="38"/>
      <c r="G53" s="39"/>
      <c r="H53" s="38"/>
      <c r="I53" s="37"/>
      <c r="J53" s="38"/>
      <c r="K53" s="40"/>
      <c r="L53" s="52"/>
      <c r="M53" s="37"/>
      <c r="N53" s="38"/>
      <c r="O53" s="40"/>
      <c r="P53" s="52"/>
      <c r="Q53" s="37"/>
      <c r="R53" s="52"/>
      <c r="S53" s="40"/>
      <c r="T53" s="52"/>
      <c r="U53" s="7"/>
      <c r="V53" s="7"/>
      <c r="W53" s="7"/>
    </row>
    <row r="54" spans="1:23" s="73" customFormat="1" ht="12.75">
      <c r="A54" s="90" t="s">
        <v>43</v>
      </c>
      <c r="B54" s="76"/>
      <c r="C54" s="76"/>
      <c r="D54" s="91">
        <v>18948</v>
      </c>
      <c r="E54" s="92">
        <v>36926</v>
      </c>
      <c r="F54" s="93">
        <v>60297</v>
      </c>
      <c r="G54" s="86">
        <v>75453</v>
      </c>
      <c r="H54" s="93">
        <v>15899</v>
      </c>
      <c r="I54" s="92">
        <v>34165</v>
      </c>
      <c r="J54" s="93">
        <v>59422</v>
      </c>
      <c r="K54" s="94">
        <v>60155</v>
      </c>
      <c r="L54" s="107">
        <v>22172</v>
      </c>
      <c r="M54" s="92">
        <v>53669</v>
      </c>
      <c r="N54" s="93">
        <v>80381</v>
      </c>
      <c r="O54" s="94">
        <v>93008</v>
      </c>
      <c r="P54" s="107">
        <v>21540</v>
      </c>
      <c r="Q54" s="92">
        <v>44672</v>
      </c>
      <c r="R54" s="107">
        <v>67435</v>
      </c>
      <c r="S54" s="94">
        <v>77618</v>
      </c>
      <c r="T54" s="107">
        <v>16446</v>
      </c>
      <c r="U54" s="72"/>
      <c r="V54" s="72"/>
      <c r="W54" s="72"/>
    </row>
    <row r="55" spans="1:23" ht="12.75">
      <c r="A55" s="95" t="s">
        <v>44</v>
      </c>
      <c r="B55" s="108"/>
      <c r="C55" s="74"/>
      <c r="D55" s="58">
        <v>2837</v>
      </c>
      <c r="E55" s="59">
        <v>5526</v>
      </c>
      <c r="F55" s="60">
        <v>9603</v>
      </c>
      <c r="G55" s="61">
        <v>12011</v>
      </c>
      <c r="H55" s="60">
        <v>2764</v>
      </c>
      <c r="I55" s="59">
        <v>6270</v>
      </c>
      <c r="J55" s="60">
        <v>10446</v>
      </c>
      <c r="K55" s="62">
        <v>12901</v>
      </c>
      <c r="L55" s="63">
        <v>3416</v>
      </c>
      <c r="M55" s="59">
        <v>6231</v>
      </c>
      <c r="N55" s="60">
        <v>10284</v>
      </c>
      <c r="O55" s="62">
        <v>12585</v>
      </c>
      <c r="P55" s="63">
        <v>2863</v>
      </c>
      <c r="Q55" s="59">
        <v>8628</v>
      </c>
      <c r="R55" s="63">
        <v>13016</v>
      </c>
      <c r="S55" s="62">
        <v>15635</v>
      </c>
      <c r="T55" s="63">
        <v>2818</v>
      </c>
      <c r="U55" s="7"/>
      <c r="V55" s="7"/>
      <c r="W55" s="7"/>
    </row>
    <row r="56" spans="1:23" ht="13.5" thickBot="1">
      <c r="A56" s="109"/>
      <c r="B56" s="110"/>
      <c r="C56" s="111"/>
      <c r="D56" s="112">
        <f aca="true" t="shared" si="8" ref="D56:T56">+D54+D55</f>
        <v>21785</v>
      </c>
      <c r="E56" s="113">
        <f t="shared" si="8"/>
        <v>42452</v>
      </c>
      <c r="F56" s="114">
        <f t="shared" si="8"/>
        <v>69900</v>
      </c>
      <c r="G56" s="115">
        <f t="shared" si="8"/>
        <v>87464</v>
      </c>
      <c r="H56" s="114">
        <f t="shared" si="8"/>
        <v>18663</v>
      </c>
      <c r="I56" s="113">
        <f t="shared" si="8"/>
        <v>40435</v>
      </c>
      <c r="J56" s="114">
        <f t="shared" si="8"/>
        <v>69868</v>
      </c>
      <c r="K56" s="116">
        <f t="shared" si="8"/>
        <v>73056</v>
      </c>
      <c r="L56" s="117">
        <f t="shared" si="8"/>
        <v>25588</v>
      </c>
      <c r="M56" s="113">
        <f t="shared" si="8"/>
        <v>59900</v>
      </c>
      <c r="N56" s="114">
        <f t="shared" si="8"/>
        <v>90665</v>
      </c>
      <c r="O56" s="116">
        <f t="shared" si="8"/>
        <v>105593</v>
      </c>
      <c r="P56" s="117">
        <f t="shared" si="8"/>
        <v>24403</v>
      </c>
      <c r="Q56" s="113">
        <f t="shared" si="8"/>
        <v>53300</v>
      </c>
      <c r="R56" s="117">
        <f t="shared" si="8"/>
        <v>80451</v>
      </c>
      <c r="S56" s="116">
        <f t="shared" si="8"/>
        <v>93253</v>
      </c>
      <c r="T56" s="117">
        <f t="shared" si="8"/>
        <v>19264</v>
      </c>
      <c r="U56" s="7"/>
      <c r="V56" s="7"/>
      <c r="W56" s="7"/>
    </row>
    <row r="57" spans="1:23" ht="13.5" thickTop="1">
      <c r="A57" s="118"/>
      <c r="B57" s="27"/>
      <c r="C57" s="9"/>
      <c r="D57" s="36"/>
      <c r="E57" s="37"/>
      <c r="F57" s="38"/>
      <c r="G57" s="39"/>
      <c r="H57" s="38"/>
      <c r="I57" s="37"/>
      <c r="J57" s="38"/>
      <c r="K57" s="40"/>
      <c r="L57" s="52"/>
      <c r="M57" s="37"/>
      <c r="N57" s="38"/>
      <c r="O57" s="40"/>
      <c r="P57" s="52"/>
      <c r="Q57" s="37"/>
      <c r="R57" s="52"/>
      <c r="S57" s="40"/>
      <c r="T57" s="52"/>
      <c r="U57" s="7"/>
      <c r="V57" s="7"/>
      <c r="W57" s="7"/>
    </row>
    <row r="58" spans="1:23" ht="12.75">
      <c r="A58" s="119" t="s">
        <v>45</v>
      </c>
      <c r="B58" s="120"/>
      <c r="C58" s="121"/>
      <c r="D58" s="46">
        <f aca="true" t="shared" si="9" ref="D58:T58">+D41-D36</f>
        <v>64062</v>
      </c>
      <c r="E58" s="47">
        <f t="shared" si="9"/>
        <v>128808</v>
      </c>
      <c r="F58" s="48">
        <f t="shared" si="9"/>
        <v>198818</v>
      </c>
      <c r="G58" s="49">
        <f t="shared" si="9"/>
        <v>258640</v>
      </c>
      <c r="H58" s="48">
        <f t="shared" si="9"/>
        <v>62992</v>
      </c>
      <c r="I58" s="47">
        <f t="shared" si="9"/>
        <v>128746</v>
      </c>
      <c r="J58" s="48">
        <f t="shared" si="9"/>
        <v>202985</v>
      </c>
      <c r="K58" s="50">
        <f t="shared" si="9"/>
        <v>243907</v>
      </c>
      <c r="L58" s="48">
        <f t="shared" si="9"/>
        <v>68935</v>
      </c>
      <c r="M58" s="47">
        <f t="shared" si="9"/>
        <v>144338</v>
      </c>
      <c r="N58" s="48">
        <f t="shared" si="9"/>
        <v>213848</v>
      </c>
      <c r="O58" s="50">
        <f t="shared" si="9"/>
        <v>268378</v>
      </c>
      <c r="P58" s="48">
        <f t="shared" si="9"/>
        <v>64570</v>
      </c>
      <c r="Q58" s="47">
        <f t="shared" si="9"/>
        <v>131094</v>
      </c>
      <c r="R58" s="48">
        <f t="shared" si="9"/>
        <v>202259</v>
      </c>
      <c r="S58" s="50">
        <f t="shared" si="9"/>
        <v>249053</v>
      </c>
      <c r="T58" s="48">
        <f>+T41-T36</f>
        <v>57666</v>
      </c>
      <c r="U58" s="7"/>
      <c r="V58" s="7"/>
      <c r="W58" s="7"/>
    </row>
    <row r="59" spans="1:23" ht="12.75">
      <c r="A59" s="122" t="s">
        <v>46</v>
      </c>
      <c r="B59" s="123"/>
      <c r="C59" s="21"/>
      <c r="D59" s="124">
        <f aca="true" t="shared" si="10" ref="D59:T59">+D58/D29</f>
        <v>0.42182129452821493</v>
      </c>
      <c r="E59" s="125">
        <f t="shared" si="10"/>
        <v>0.41172710070065976</v>
      </c>
      <c r="F59" s="126">
        <f t="shared" si="10"/>
        <v>0.4054680202797231</v>
      </c>
      <c r="G59" s="127">
        <f t="shared" si="10"/>
        <v>0.385341986543424</v>
      </c>
      <c r="H59" s="126">
        <f t="shared" si="10"/>
        <v>0.3909511249030256</v>
      </c>
      <c r="I59" s="125">
        <f t="shared" si="10"/>
        <v>0.3919912556593117</v>
      </c>
      <c r="J59" s="126">
        <f t="shared" si="10"/>
        <v>0.40303269769916844</v>
      </c>
      <c r="K59" s="128">
        <f t="shared" si="10"/>
        <v>0.3604567131842976</v>
      </c>
      <c r="L59" s="126">
        <f t="shared" si="10"/>
        <v>0.4238502213477619</v>
      </c>
      <c r="M59" s="125">
        <f t="shared" si="10"/>
        <v>0.4298895626585973</v>
      </c>
      <c r="N59" s="126">
        <f t="shared" si="10"/>
        <v>0.4252854818886551</v>
      </c>
      <c r="O59" s="128">
        <f t="shared" si="10"/>
        <v>0.39874542385774736</v>
      </c>
      <c r="P59" s="126">
        <f t="shared" si="10"/>
        <v>0.40505868551963814</v>
      </c>
      <c r="Q59" s="125">
        <f t="shared" si="10"/>
        <v>0.4090245363552405</v>
      </c>
      <c r="R59" s="126">
        <f t="shared" si="10"/>
        <v>0.4208345990753494</v>
      </c>
      <c r="S59" s="128">
        <f t="shared" si="10"/>
        <v>0.38673486658933615</v>
      </c>
      <c r="T59" s="126">
        <f t="shared" si="10"/>
        <v>0.391290186871497</v>
      </c>
      <c r="U59" s="7"/>
      <c r="V59" s="7"/>
      <c r="W59" s="7"/>
    </row>
    <row r="60" spans="1:23" ht="12.75">
      <c r="A60" s="129"/>
      <c r="L60" s="7"/>
      <c r="P60" s="7"/>
      <c r="R60" s="7"/>
      <c r="T60" s="7"/>
      <c r="U60" s="7"/>
      <c r="V60" s="7"/>
      <c r="W60" s="7"/>
    </row>
    <row r="61" spans="1:23" ht="12.75">
      <c r="A61" s="129"/>
      <c r="K61" s="52"/>
      <c r="L61" s="7"/>
      <c r="O61" s="52"/>
      <c r="P61" s="7"/>
      <c r="R61" s="7"/>
      <c r="T61" s="7"/>
      <c r="U61" s="7"/>
      <c r="V61" s="7"/>
      <c r="W61" s="7"/>
    </row>
    <row r="62" spans="1:23" ht="12.75">
      <c r="A62" s="129"/>
      <c r="B62" s="129"/>
      <c r="C62" s="129"/>
      <c r="L62" s="7"/>
      <c r="P62" s="7"/>
      <c r="R62" s="7"/>
      <c r="T62" s="7"/>
      <c r="U62" s="7"/>
      <c r="V62" s="7"/>
      <c r="W62" s="7"/>
    </row>
    <row r="63" spans="3:23" ht="12.75">
      <c r="C63" s="129"/>
      <c r="L63" s="7"/>
      <c r="P63" s="7"/>
      <c r="R63" s="7"/>
      <c r="T63" s="7"/>
      <c r="U63" s="7"/>
      <c r="V63" s="7"/>
      <c r="W63" s="7"/>
    </row>
    <row r="64" spans="3:23" ht="12.75">
      <c r="C64" s="130"/>
      <c r="L64" s="7"/>
      <c r="P64" s="7"/>
      <c r="R64" s="7"/>
      <c r="T64" s="7"/>
      <c r="U64" s="7"/>
      <c r="V64" s="7"/>
      <c r="W64" s="7"/>
    </row>
    <row r="65" spans="3:23" ht="12.75">
      <c r="C65" s="130"/>
      <c r="L65" s="7"/>
      <c r="P65" s="7"/>
      <c r="R65" s="7"/>
      <c r="T65" s="7"/>
      <c r="U65" s="7"/>
      <c r="V65" s="7"/>
      <c r="W65" s="7"/>
    </row>
    <row r="66" spans="3:23" ht="12.75">
      <c r="C66" s="130"/>
      <c r="L66" s="7"/>
      <c r="P66" s="7"/>
      <c r="R66" s="7"/>
      <c r="T66" s="7"/>
      <c r="U66" s="7"/>
      <c r="V66" s="7"/>
      <c r="W66" s="7"/>
    </row>
    <row r="67" spans="3:23" ht="12.75">
      <c r="C67" s="130"/>
      <c r="L67" s="7"/>
      <c r="P67" s="7"/>
      <c r="R67" s="7"/>
      <c r="T67" s="7"/>
      <c r="U67" s="7"/>
      <c r="V67" s="7"/>
      <c r="W67" s="7"/>
    </row>
    <row r="68" spans="3:23" ht="12.75">
      <c r="C68" s="130"/>
      <c r="L68" s="7"/>
      <c r="P68" s="7"/>
      <c r="R68" s="7"/>
      <c r="T68" s="7"/>
      <c r="U68" s="7"/>
      <c r="V68" s="7"/>
      <c r="W68" s="7"/>
    </row>
    <row r="69" spans="3:23" ht="12.75">
      <c r="C69" s="130"/>
      <c r="L69" s="7"/>
      <c r="P69" s="7"/>
      <c r="R69" s="7"/>
      <c r="T69" s="7"/>
      <c r="U69" s="7"/>
      <c r="V69" s="7"/>
      <c r="W69" s="7"/>
    </row>
    <row r="70" spans="3:23" ht="12.75">
      <c r="C70" s="130"/>
      <c r="L70" s="7"/>
      <c r="P70" s="7"/>
      <c r="R70" s="7"/>
      <c r="T70" s="7"/>
      <c r="U70" s="7"/>
      <c r="V70" s="7"/>
      <c r="W70" s="7"/>
    </row>
    <row r="71" spans="3:23" ht="12.75">
      <c r="C71" s="130"/>
      <c r="L71" s="7"/>
      <c r="P71" s="7"/>
      <c r="R71" s="7"/>
      <c r="T71" s="7"/>
      <c r="U71" s="7"/>
      <c r="V71" s="7"/>
      <c r="W71" s="7"/>
    </row>
    <row r="72" spans="3:23" ht="12.75">
      <c r="C72" s="130"/>
      <c r="L72" s="7"/>
      <c r="P72" s="7"/>
      <c r="R72" s="7"/>
      <c r="T72" s="7"/>
      <c r="U72" s="7"/>
      <c r="V72" s="7"/>
      <c r="W72" s="7"/>
    </row>
    <row r="73" spans="3:23" ht="12.75">
      <c r="C73" s="130"/>
      <c r="L73" s="7"/>
      <c r="P73" s="7"/>
      <c r="R73" s="7"/>
      <c r="T73" s="7"/>
      <c r="U73" s="7"/>
      <c r="V73" s="7"/>
      <c r="W73" s="7"/>
    </row>
    <row r="74" spans="3:23" ht="12.75">
      <c r="C74" s="130"/>
      <c r="L74" s="7"/>
      <c r="P74" s="7"/>
      <c r="R74" s="7"/>
      <c r="T74" s="7"/>
      <c r="U74" s="7"/>
      <c r="V74" s="7"/>
      <c r="W74" s="7"/>
    </row>
    <row r="75" spans="3:23" ht="12.75">
      <c r="C75" s="130"/>
      <c r="L75" s="7"/>
      <c r="P75" s="7"/>
      <c r="R75" s="7"/>
      <c r="T75" s="7"/>
      <c r="U75" s="7"/>
      <c r="V75" s="7"/>
      <c r="W75" s="7"/>
    </row>
    <row r="76" spans="3:23" ht="12.75">
      <c r="C76" s="130"/>
      <c r="L76" s="7"/>
      <c r="P76" s="7"/>
      <c r="R76" s="7"/>
      <c r="T76" s="7"/>
      <c r="U76" s="7"/>
      <c r="V76" s="7"/>
      <c r="W76" s="7"/>
    </row>
    <row r="77" spans="3:23" ht="12.75">
      <c r="C77" s="130"/>
      <c r="L77" s="7"/>
      <c r="P77" s="7"/>
      <c r="R77" s="7"/>
      <c r="T77" s="7"/>
      <c r="U77" s="7"/>
      <c r="V77" s="7"/>
      <c r="W77" s="7"/>
    </row>
    <row r="78" spans="3:23" ht="12.75">
      <c r="C78" s="130"/>
      <c r="L78" s="7"/>
      <c r="P78" s="7"/>
      <c r="R78" s="7"/>
      <c r="T78" s="7"/>
      <c r="U78" s="7"/>
      <c r="V78" s="7"/>
      <c r="W78" s="7"/>
    </row>
    <row r="79" spans="3:23" ht="12.75">
      <c r="C79" s="130"/>
      <c r="L79" s="7"/>
      <c r="P79" s="7"/>
      <c r="R79" s="7"/>
      <c r="T79" s="7"/>
      <c r="U79" s="7"/>
      <c r="V79" s="7"/>
      <c r="W79" s="7"/>
    </row>
    <row r="80" spans="3:23" ht="12.75">
      <c r="C80" s="130"/>
      <c r="L80" s="7"/>
      <c r="P80" s="7"/>
      <c r="R80" s="7"/>
      <c r="T80" s="7"/>
      <c r="U80" s="7"/>
      <c r="V80" s="7"/>
      <c r="W80" s="7"/>
    </row>
    <row r="81" spans="3:23" ht="12.75">
      <c r="C81" s="130"/>
      <c r="L81" s="7"/>
      <c r="P81" s="7"/>
      <c r="R81" s="7"/>
      <c r="T81" s="7"/>
      <c r="U81" s="7"/>
      <c r="V81" s="7"/>
      <c r="W81" s="7"/>
    </row>
    <row r="82" spans="3:23" ht="12.75">
      <c r="C82" s="130"/>
      <c r="L82" s="7"/>
      <c r="P82" s="7"/>
      <c r="R82" s="7"/>
      <c r="T82" s="7"/>
      <c r="U82" s="7"/>
      <c r="V82" s="7"/>
      <c r="W82" s="7"/>
    </row>
    <row r="83" spans="3:23" ht="12.75">
      <c r="C83" s="130"/>
      <c r="L83" s="7"/>
      <c r="P83" s="7"/>
      <c r="R83" s="7"/>
      <c r="T83" s="7"/>
      <c r="U83" s="7"/>
      <c r="V83" s="7"/>
      <c r="W83" s="7"/>
    </row>
    <row r="84" spans="3:23" ht="12.75">
      <c r="C84" s="130"/>
      <c r="L84" s="7"/>
      <c r="P84" s="7"/>
      <c r="R84" s="7"/>
      <c r="T84" s="7"/>
      <c r="U84" s="7"/>
      <c r="V84" s="7"/>
      <c r="W84" s="7"/>
    </row>
    <row r="85" spans="3:23" ht="12.75">
      <c r="C85" s="130"/>
      <c r="L85" s="7"/>
      <c r="P85" s="7"/>
      <c r="R85" s="7"/>
      <c r="T85" s="7"/>
      <c r="U85" s="7"/>
      <c r="V85" s="7"/>
      <c r="W85" s="7"/>
    </row>
    <row r="86" spans="3:23" ht="12.75">
      <c r="C86" s="130"/>
      <c r="L86" s="7"/>
      <c r="P86" s="7"/>
      <c r="R86" s="7"/>
      <c r="T86" s="7"/>
      <c r="U86" s="7"/>
      <c r="V86" s="7"/>
      <c r="W86" s="7"/>
    </row>
    <row r="87" spans="3:23" ht="12.75">
      <c r="C87" s="130"/>
      <c r="L87" s="7"/>
      <c r="P87" s="7"/>
      <c r="R87" s="7"/>
      <c r="T87" s="7"/>
      <c r="U87" s="7"/>
      <c r="V87" s="7"/>
      <c r="W87" s="7"/>
    </row>
    <row r="88" spans="3:23" ht="12.75">
      <c r="C88" s="130"/>
      <c r="L88" s="7"/>
      <c r="P88" s="7"/>
      <c r="R88" s="7"/>
      <c r="T88" s="7"/>
      <c r="U88" s="7"/>
      <c r="V88" s="7"/>
      <c r="W88" s="7"/>
    </row>
    <row r="89" spans="3:23" ht="12.75">
      <c r="C89" s="130"/>
      <c r="L89" s="7"/>
      <c r="P89" s="7"/>
      <c r="R89" s="7"/>
      <c r="T89" s="7"/>
      <c r="U89" s="7"/>
      <c r="V89" s="7"/>
      <c r="W89" s="7"/>
    </row>
    <row r="90" spans="3:23" ht="12.75">
      <c r="C90" s="130"/>
      <c r="L90" s="7"/>
      <c r="P90" s="7"/>
      <c r="R90" s="7"/>
      <c r="T90" s="7"/>
      <c r="U90" s="7"/>
      <c r="V90" s="7"/>
      <c r="W90" s="7"/>
    </row>
    <row r="91" spans="3:23" ht="12.75">
      <c r="C91" s="130"/>
      <c r="L91" s="7"/>
      <c r="P91" s="7"/>
      <c r="R91" s="7"/>
      <c r="T91" s="7"/>
      <c r="U91" s="7"/>
      <c r="V91" s="7"/>
      <c r="W91" s="7"/>
    </row>
    <row r="92" spans="3:23" ht="12.75">
      <c r="C92" s="130"/>
      <c r="L92" s="7"/>
      <c r="P92" s="7"/>
      <c r="R92" s="7"/>
      <c r="T92" s="7"/>
      <c r="U92" s="7"/>
      <c r="V92" s="7"/>
      <c r="W92" s="7"/>
    </row>
    <row r="93" spans="3:23" ht="12.75">
      <c r="C93" s="130"/>
      <c r="L93" s="7"/>
      <c r="P93" s="7"/>
      <c r="R93" s="7"/>
      <c r="T93" s="7"/>
      <c r="U93" s="7"/>
      <c r="V93" s="7"/>
      <c r="W93" s="7"/>
    </row>
    <row r="94" spans="3:23" ht="12.75">
      <c r="C94" s="130"/>
      <c r="L94" s="7"/>
      <c r="P94" s="7"/>
      <c r="R94" s="7"/>
      <c r="T94" s="7"/>
      <c r="U94" s="7"/>
      <c r="V94" s="7"/>
      <c r="W94" s="7"/>
    </row>
    <row r="95" spans="3:23" ht="12.75">
      <c r="C95" s="130"/>
      <c r="L95" s="7"/>
      <c r="P95" s="7"/>
      <c r="R95" s="7"/>
      <c r="T95" s="7"/>
      <c r="U95" s="7"/>
      <c r="V95" s="7"/>
      <c r="W95" s="7"/>
    </row>
    <row r="96" spans="3:23" ht="12.75">
      <c r="C96" s="130"/>
      <c r="L96" s="7"/>
      <c r="P96" s="7"/>
      <c r="R96" s="7"/>
      <c r="T96" s="7"/>
      <c r="U96" s="7"/>
      <c r="V96" s="7"/>
      <c r="W96" s="7"/>
    </row>
    <row r="97" spans="3:23" ht="12.75">
      <c r="C97" s="130"/>
      <c r="L97" s="7"/>
      <c r="P97" s="7"/>
      <c r="R97" s="7"/>
      <c r="T97" s="7"/>
      <c r="U97" s="7"/>
      <c r="V97" s="7"/>
      <c r="W97" s="7"/>
    </row>
    <row r="98" spans="3:23" ht="12.75">
      <c r="C98" s="130"/>
      <c r="L98" s="7"/>
      <c r="P98" s="7"/>
      <c r="R98" s="7"/>
      <c r="T98" s="7"/>
      <c r="U98" s="7"/>
      <c r="V98" s="7"/>
      <c r="W98" s="7"/>
    </row>
    <row r="99" spans="3:23" ht="12.75">
      <c r="C99" s="130"/>
      <c r="L99" s="7"/>
      <c r="P99" s="7"/>
      <c r="R99" s="7"/>
      <c r="T99" s="7"/>
      <c r="U99" s="7"/>
      <c r="V99" s="7"/>
      <c r="W99" s="7"/>
    </row>
    <row r="100" spans="3:23" ht="12.75">
      <c r="C100" s="130"/>
      <c r="L100" s="7"/>
      <c r="P100" s="7"/>
      <c r="R100" s="7"/>
      <c r="T100" s="7"/>
      <c r="U100" s="7"/>
      <c r="V100" s="7"/>
      <c r="W100" s="7"/>
    </row>
    <row r="101" spans="3:23" ht="12.75">
      <c r="C101" s="130"/>
      <c r="L101" s="7"/>
      <c r="P101" s="7"/>
      <c r="R101" s="7"/>
      <c r="T101" s="7"/>
      <c r="U101" s="7"/>
      <c r="V101" s="7"/>
      <c r="W101" s="7"/>
    </row>
    <row r="102" spans="3:23" ht="12.75">
      <c r="C102" s="130"/>
      <c r="L102" s="7"/>
      <c r="P102" s="7"/>
      <c r="R102" s="7"/>
      <c r="T102" s="7"/>
      <c r="U102" s="7"/>
      <c r="V102" s="7"/>
      <c r="W102" s="7"/>
    </row>
    <row r="103" spans="3:23" ht="12.75">
      <c r="C103" s="130"/>
      <c r="L103" s="7"/>
      <c r="P103" s="7"/>
      <c r="R103" s="7"/>
      <c r="T103" s="7"/>
      <c r="U103" s="7"/>
      <c r="V103" s="7"/>
      <c r="W103" s="7"/>
    </row>
    <row r="104" spans="3:23" ht="12.75">
      <c r="C104" s="130"/>
      <c r="L104" s="7"/>
      <c r="P104" s="7"/>
      <c r="R104" s="7"/>
      <c r="T104" s="7"/>
      <c r="U104" s="7"/>
      <c r="V104" s="7"/>
      <c r="W104" s="7"/>
    </row>
    <row r="105" spans="3:23" ht="12.75">
      <c r="C105" s="130"/>
      <c r="L105" s="7"/>
      <c r="P105" s="7"/>
      <c r="R105" s="7"/>
      <c r="T105" s="7"/>
      <c r="U105" s="7"/>
      <c r="V105" s="7"/>
      <c r="W105" s="7"/>
    </row>
    <row r="106" spans="3:23" ht="12.75">
      <c r="C106" s="130"/>
      <c r="L106" s="7"/>
      <c r="P106" s="7"/>
      <c r="R106" s="7"/>
      <c r="T106" s="7"/>
      <c r="U106" s="7"/>
      <c r="V106" s="7"/>
      <c r="W106" s="7"/>
    </row>
    <row r="107" spans="3:23" ht="12.75">
      <c r="C107" s="130"/>
      <c r="L107" s="7"/>
      <c r="P107" s="7"/>
      <c r="R107" s="7"/>
      <c r="T107" s="7"/>
      <c r="U107" s="7"/>
      <c r="V107" s="7"/>
      <c r="W107" s="7"/>
    </row>
    <row r="108" spans="3:23" ht="12.75">
      <c r="C108" s="130"/>
      <c r="L108" s="7"/>
      <c r="P108" s="7"/>
      <c r="R108" s="7"/>
      <c r="T108" s="7"/>
      <c r="U108" s="7"/>
      <c r="V108" s="7"/>
      <c r="W108" s="7"/>
    </row>
    <row r="109" spans="3:23" ht="12.75">
      <c r="C109" s="130"/>
      <c r="L109" s="7"/>
      <c r="P109" s="7"/>
      <c r="R109" s="7"/>
      <c r="T109" s="7"/>
      <c r="U109" s="7"/>
      <c r="V109" s="7"/>
      <c r="W109" s="7"/>
    </row>
    <row r="110" spans="3:23" ht="12.75">
      <c r="C110" s="130"/>
      <c r="L110" s="7"/>
      <c r="P110" s="7"/>
      <c r="R110" s="7"/>
      <c r="T110" s="7"/>
      <c r="U110" s="7"/>
      <c r="V110" s="7"/>
      <c r="W110" s="7"/>
    </row>
    <row r="111" spans="3:23" ht="12.75">
      <c r="C111" s="130"/>
      <c r="L111" s="7"/>
      <c r="P111" s="7"/>
      <c r="R111" s="7"/>
      <c r="T111" s="7"/>
      <c r="U111" s="7"/>
      <c r="V111" s="7"/>
      <c r="W111" s="7"/>
    </row>
    <row r="112" spans="3:23" ht="12.75">
      <c r="C112" s="130"/>
      <c r="L112" s="7"/>
      <c r="P112" s="7"/>
      <c r="R112" s="7"/>
      <c r="T112" s="7"/>
      <c r="U112" s="7"/>
      <c r="V112" s="7"/>
      <c r="W112" s="7"/>
    </row>
    <row r="113" spans="3:23" ht="12.75">
      <c r="C113" s="130"/>
      <c r="L113" s="7"/>
      <c r="P113" s="7"/>
      <c r="R113" s="7"/>
      <c r="T113" s="7"/>
      <c r="U113" s="7"/>
      <c r="V113" s="7"/>
      <c r="W113" s="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2" r:id="rId1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zoomScaleSheetLayoutView="50" workbookViewId="0" topLeftCell="A1">
      <pane xSplit="3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60" sqref="S60:S64"/>
    </sheetView>
  </sheetViews>
  <sheetFormatPr defaultColWidth="9.140625" defaultRowHeight="12.75"/>
  <cols>
    <col min="1" max="2" width="5.7109375" style="138" customWidth="1"/>
    <col min="3" max="3" width="36.57421875" style="138" customWidth="1"/>
    <col min="4" max="6" width="12.7109375" style="138" customWidth="1"/>
    <col min="7" max="20" width="12.7109375" style="201" customWidth="1"/>
    <col min="21" max="16384" width="9.140625" style="138" customWidth="1"/>
  </cols>
  <sheetData>
    <row r="1" spans="1:20" ht="12.75">
      <c r="A1" s="133" t="s">
        <v>47</v>
      </c>
      <c r="B1" s="134"/>
      <c r="C1" s="135"/>
      <c r="D1" s="136">
        <v>2006</v>
      </c>
      <c r="E1" s="136">
        <v>2006</v>
      </c>
      <c r="F1" s="136">
        <v>2006</v>
      </c>
      <c r="G1" s="137">
        <v>2006</v>
      </c>
      <c r="H1" s="136">
        <v>2007</v>
      </c>
      <c r="I1" s="136">
        <v>2007</v>
      </c>
      <c r="J1" s="136">
        <v>2007</v>
      </c>
      <c r="K1" s="137">
        <v>2007</v>
      </c>
      <c r="L1" s="136">
        <v>2008</v>
      </c>
      <c r="M1" s="136">
        <v>2008</v>
      </c>
      <c r="N1" s="136">
        <v>2008</v>
      </c>
      <c r="O1" s="137">
        <v>2008</v>
      </c>
      <c r="P1" s="136">
        <v>2009</v>
      </c>
      <c r="Q1" s="136">
        <v>2009</v>
      </c>
      <c r="R1" s="136">
        <v>2009</v>
      </c>
      <c r="S1" s="137">
        <v>2009</v>
      </c>
      <c r="T1" s="136">
        <v>2010</v>
      </c>
    </row>
    <row r="2" spans="1:20" ht="12.75">
      <c r="A2" s="139" t="s">
        <v>48</v>
      </c>
      <c r="B2" s="133"/>
      <c r="C2" s="133"/>
      <c r="D2" s="140" t="s">
        <v>2</v>
      </c>
      <c r="E2" s="141" t="s">
        <v>3</v>
      </c>
      <c r="F2" s="142" t="s">
        <v>4</v>
      </c>
      <c r="G2" s="143" t="s">
        <v>5</v>
      </c>
      <c r="H2" s="141" t="s">
        <v>2</v>
      </c>
      <c r="I2" s="141" t="s">
        <v>3</v>
      </c>
      <c r="J2" s="142" t="s">
        <v>4</v>
      </c>
      <c r="K2" s="143" t="s">
        <v>5</v>
      </c>
      <c r="L2" s="142" t="s">
        <v>2</v>
      </c>
      <c r="M2" s="141" t="s">
        <v>3</v>
      </c>
      <c r="N2" s="142" t="s">
        <v>4</v>
      </c>
      <c r="O2" s="144" t="s">
        <v>5</v>
      </c>
      <c r="P2" s="142" t="s">
        <v>2</v>
      </c>
      <c r="Q2" s="141" t="s">
        <v>3</v>
      </c>
      <c r="R2" s="142" t="s">
        <v>4</v>
      </c>
      <c r="S2" s="144" t="s">
        <v>5</v>
      </c>
      <c r="T2" s="142" t="s">
        <v>2</v>
      </c>
    </row>
    <row r="3" spans="1:20" ht="12.75">
      <c r="A3" s="139"/>
      <c r="B3" s="133"/>
      <c r="C3" s="133"/>
      <c r="D3" s="140"/>
      <c r="E3" s="141"/>
      <c r="F3" s="141"/>
      <c r="G3" s="145"/>
      <c r="H3" s="141"/>
      <c r="I3" s="141"/>
      <c r="J3" s="141"/>
      <c r="K3" s="146"/>
      <c r="L3" s="141"/>
      <c r="M3" s="141"/>
      <c r="N3" s="141"/>
      <c r="O3" s="147" t="s">
        <v>6</v>
      </c>
      <c r="P3" s="148" t="s">
        <v>6</v>
      </c>
      <c r="Q3" s="141"/>
      <c r="R3" s="141"/>
      <c r="S3" s="147"/>
      <c r="T3" s="141"/>
    </row>
    <row r="4" spans="1:20" ht="12.75">
      <c r="A4" s="149" t="s">
        <v>7</v>
      </c>
      <c r="B4" s="150"/>
      <c r="C4" s="150"/>
      <c r="D4" s="151" t="s">
        <v>8</v>
      </c>
      <c r="E4" s="152" t="s">
        <v>8</v>
      </c>
      <c r="F4" s="152" t="s">
        <v>8</v>
      </c>
      <c r="G4" s="145" t="s">
        <v>9</v>
      </c>
      <c r="H4" s="153" t="s">
        <v>8</v>
      </c>
      <c r="I4" s="153" t="s">
        <v>8</v>
      </c>
      <c r="J4" s="153" t="s">
        <v>8</v>
      </c>
      <c r="K4" s="145" t="s">
        <v>9</v>
      </c>
      <c r="L4" s="153" t="s">
        <v>8</v>
      </c>
      <c r="M4" s="153" t="s">
        <v>8</v>
      </c>
      <c r="N4" s="153" t="s">
        <v>8</v>
      </c>
      <c r="O4" s="145" t="s">
        <v>9</v>
      </c>
      <c r="P4" s="153" t="s">
        <v>8</v>
      </c>
      <c r="Q4" s="153" t="s">
        <v>8</v>
      </c>
      <c r="R4" s="153" t="s">
        <v>8</v>
      </c>
      <c r="S4" s="145" t="s">
        <v>9</v>
      </c>
      <c r="T4" s="153" t="s">
        <v>8</v>
      </c>
    </row>
    <row r="5" spans="1:20" ht="12.75">
      <c r="A5" s="154"/>
      <c r="B5" s="155"/>
      <c r="C5" s="156"/>
      <c r="D5" s="157"/>
      <c r="E5" s="158"/>
      <c r="F5" s="159"/>
      <c r="G5" s="160"/>
      <c r="H5" s="161"/>
      <c r="I5" s="162"/>
      <c r="J5" s="163"/>
      <c r="K5" s="160"/>
      <c r="L5" s="163"/>
      <c r="M5" s="162"/>
      <c r="N5" s="163"/>
      <c r="O5" s="160"/>
      <c r="P5" s="163"/>
      <c r="Q5" s="162"/>
      <c r="R5" s="163"/>
      <c r="S5" s="160"/>
      <c r="T5" s="163"/>
    </row>
    <row r="6" spans="1:20" ht="12.75">
      <c r="A6" s="164" t="s">
        <v>49</v>
      </c>
      <c r="B6" s="165"/>
      <c r="C6" s="165"/>
      <c r="D6" s="166"/>
      <c r="E6" s="165"/>
      <c r="F6" s="167"/>
      <c r="G6" s="168"/>
      <c r="H6" s="169"/>
      <c r="I6" s="170"/>
      <c r="J6" s="169"/>
      <c r="K6" s="168"/>
      <c r="L6" s="169"/>
      <c r="M6" s="170"/>
      <c r="N6" s="169"/>
      <c r="O6" s="168"/>
      <c r="P6" s="169"/>
      <c r="Q6" s="170"/>
      <c r="R6" s="169"/>
      <c r="S6" s="168"/>
      <c r="T6" s="169"/>
    </row>
    <row r="7" spans="1:20" ht="9" customHeight="1">
      <c r="A7" s="170"/>
      <c r="B7" s="165"/>
      <c r="C7" s="165"/>
      <c r="D7" s="171"/>
      <c r="E7" s="172"/>
      <c r="F7" s="173"/>
      <c r="G7" s="174"/>
      <c r="H7" s="175"/>
      <c r="I7" s="176"/>
      <c r="J7" s="175"/>
      <c r="K7" s="174"/>
      <c r="L7" s="175"/>
      <c r="M7" s="176"/>
      <c r="N7" s="175"/>
      <c r="O7" s="174"/>
      <c r="P7" s="175"/>
      <c r="Q7" s="176"/>
      <c r="R7" s="175"/>
      <c r="S7" s="174"/>
      <c r="T7" s="175"/>
    </row>
    <row r="8" spans="1:20" ht="12.75">
      <c r="A8" s="165"/>
      <c r="B8" s="177" t="s">
        <v>50</v>
      </c>
      <c r="C8" s="165"/>
      <c r="D8" s="171"/>
      <c r="E8" s="172"/>
      <c r="F8" s="173"/>
      <c r="G8" s="174"/>
      <c r="H8" s="175"/>
      <c r="I8" s="176"/>
      <c r="J8" s="175"/>
      <c r="K8" s="174"/>
      <c r="L8" s="175"/>
      <c r="M8" s="176"/>
      <c r="N8" s="175"/>
      <c r="O8" s="174"/>
      <c r="P8" s="175"/>
      <c r="Q8" s="176"/>
      <c r="R8" s="175"/>
      <c r="S8" s="174"/>
      <c r="T8" s="175"/>
    </row>
    <row r="9" spans="1:20" ht="8.25" customHeight="1">
      <c r="A9" s="165"/>
      <c r="B9" s="165"/>
      <c r="C9" s="165"/>
      <c r="D9" s="166"/>
      <c r="E9" s="165"/>
      <c r="F9" s="167"/>
      <c r="G9" s="168"/>
      <c r="H9" s="169"/>
      <c r="I9" s="170"/>
      <c r="J9" s="169"/>
      <c r="K9" s="168"/>
      <c r="L9" s="169"/>
      <c r="M9" s="170"/>
      <c r="N9" s="169"/>
      <c r="O9" s="168"/>
      <c r="P9" s="169"/>
      <c r="Q9" s="170"/>
      <c r="R9" s="169"/>
      <c r="S9" s="168"/>
      <c r="T9" s="169"/>
    </row>
    <row r="10" spans="1:20" ht="12.75">
      <c r="A10" s="165"/>
      <c r="B10" s="165"/>
      <c r="C10" s="165" t="s">
        <v>51</v>
      </c>
      <c r="D10" s="178">
        <f>56517-22051</f>
        <v>34466</v>
      </c>
      <c r="E10" s="179">
        <v>41710</v>
      </c>
      <c r="F10" s="180">
        <v>50930</v>
      </c>
      <c r="G10" s="181">
        <v>60207</v>
      </c>
      <c r="H10" s="182">
        <v>83352</v>
      </c>
      <c r="I10" s="183">
        <v>95937</v>
      </c>
      <c r="J10" s="182">
        <v>94190</v>
      </c>
      <c r="K10" s="181">
        <v>47666</v>
      </c>
      <c r="L10" s="182">
        <v>79088</v>
      </c>
      <c r="M10" s="183">
        <v>62661</v>
      </c>
      <c r="N10" s="182">
        <v>69731</v>
      </c>
      <c r="O10" s="181">
        <v>66680</v>
      </c>
      <c r="P10" s="182">
        <v>68014</v>
      </c>
      <c r="Q10" s="183">
        <v>51684</v>
      </c>
      <c r="R10" s="182">
        <v>51813</v>
      </c>
      <c r="S10" s="181">
        <v>34270</v>
      </c>
      <c r="T10" s="182">
        <v>45634</v>
      </c>
    </row>
    <row r="11" spans="1:20" ht="12.75">
      <c r="A11" s="165"/>
      <c r="B11" s="165"/>
      <c r="C11" s="184" t="s">
        <v>87</v>
      </c>
      <c r="D11" s="178">
        <v>71713</v>
      </c>
      <c r="E11" s="179">
        <v>80668</v>
      </c>
      <c r="F11" s="180">
        <v>83363</v>
      </c>
      <c r="G11" s="181">
        <v>102390</v>
      </c>
      <c r="H11" s="182">
        <v>87414</v>
      </c>
      <c r="I11" s="183">
        <v>94170</v>
      </c>
      <c r="J11" s="182">
        <v>94237</v>
      </c>
      <c r="K11" s="181">
        <v>103576</v>
      </c>
      <c r="L11" s="182">
        <v>94325</v>
      </c>
      <c r="M11" s="183">
        <v>92419</v>
      </c>
      <c r="N11" s="182">
        <v>94082</v>
      </c>
      <c r="O11" s="181">
        <v>101895</v>
      </c>
      <c r="P11" s="182">
        <v>102025</v>
      </c>
      <c r="Q11" s="183">
        <v>108541</v>
      </c>
      <c r="R11" s="182">
        <v>105480</v>
      </c>
      <c r="S11" s="181">
        <v>110353</v>
      </c>
      <c r="T11" s="182">
        <v>109584</v>
      </c>
    </row>
    <row r="12" spans="1:20" ht="12.75">
      <c r="A12" s="165"/>
      <c r="B12" s="165"/>
      <c r="C12" s="165" t="s">
        <v>88</v>
      </c>
      <c r="D12" s="178">
        <f>1850+22051</f>
        <v>23901</v>
      </c>
      <c r="E12" s="179">
        <v>15200</v>
      </c>
      <c r="F12" s="180">
        <v>23572</v>
      </c>
      <c r="G12" s="181">
        <v>21064</v>
      </c>
      <c r="H12" s="182">
        <v>8680</v>
      </c>
      <c r="I12" s="183">
        <v>5489</v>
      </c>
      <c r="J12" s="182">
        <v>7543</v>
      </c>
      <c r="K12" s="181">
        <v>63431</v>
      </c>
      <c r="L12" s="182">
        <v>41812</v>
      </c>
      <c r="M12" s="183">
        <v>55773</v>
      </c>
      <c r="N12" s="182">
        <v>50747</v>
      </c>
      <c r="O12" s="181">
        <v>68498</v>
      </c>
      <c r="P12" s="182">
        <v>91627</v>
      </c>
      <c r="Q12" s="183">
        <v>71585</v>
      </c>
      <c r="R12" s="182">
        <v>86447</v>
      </c>
      <c r="S12" s="181">
        <v>87611</v>
      </c>
      <c r="T12" s="182">
        <v>45373</v>
      </c>
    </row>
    <row r="13" spans="1:20" ht="12.75">
      <c r="A13" s="165"/>
      <c r="B13" s="165"/>
      <c r="C13" s="165" t="s">
        <v>89</v>
      </c>
      <c r="D13" s="178">
        <v>1122</v>
      </c>
      <c r="E13" s="179">
        <v>2916</v>
      </c>
      <c r="F13" s="180">
        <v>4515</v>
      </c>
      <c r="G13" s="181">
        <v>6735</v>
      </c>
      <c r="H13" s="182">
        <v>7622</v>
      </c>
      <c r="I13" s="183">
        <v>116</v>
      </c>
      <c r="J13" s="182">
        <v>139</v>
      </c>
      <c r="K13" s="181">
        <v>1857</v>
      </c>
      <c r="L13" s="182">
        <v>3430</v>
      </c>
      <c r="M13" s="183">
        <v>1398</v>
      </c>
      <c r="N13" s="182">
        <v>3144</v>
      </c>
      <c r="O13" s="181">
        <v>2676</v>
      </c>
      <c r="P13" s="182">
        <v>4256</v>
      </c>
      <c r="Q13" s="183">
        <v>2278</v>
      </c>
      <c r="R13" s="182">
        <v>4955</v>
      </c>
      <c r="S13" s="181">
        <v>4075</v>
      </c>
      <c r="T13" s="182">
        <v>5660</v>
      </c>
    </row>
    <row r="14" spans="1:20" ht="12.75">
      <c r="A14" s="165"/>
      <c r="B14" s="165"/>
      <c r="C14" s="165" t="s">
        <v>52</v>
      </c>
      <c r="D14" s="178">
        <v>10342</v>
      </c>
      <c r="E14" s="179">
        <v>11440</v>
      </c>
      <c r="F14" s="180">
        <v>11113</v>
      </c>
      <c r="G14" s="181">
        <v>10460</v>
      </c>
      <c r="H14" s="182">
        <v>10332</v>
      </c>
      <c r="I14" s="183">
        <v>12177</v>
      </c>
      <c r="J14" s="182">
        <v>10390</v>
      </c>
      <c r="K14" s="181">
        <v>10652</v>
      </c>
      <c r="L14" s="182">
        <v>10882</v>
      </c>
      <c r="M14" s="183">
        <v>10383</v>
      </c>
      <c r="N14" s="182">
        <v>12587</v>
      </c>
      <c r="O14" s="181">
        <v>13291</v>
      </c>
      <c r="P14" s="182">
        <v>11500</v>
      </c>
      <c r="Q14" s="183">
        <v>11785</v>
      </c>
      <c r="R14" s="182">
        <v>10041</v>
      </c>
      <c r="S14" s="181">
        <v>9788</v>
      </c>
      <c r="T14" s="182">
        <v>10303</v>
      </c>
    </row>
    <row r="15" spans="1:20" ht="12.75">
      <c r="A15" s="185"/>
      <c r="B15" s="185"/>
      <c r="C15" s="185" t="s">
        <v>53</v>
      </c>
      <c r="D15" s="186">
        <v>20981</v>
      </c>
      <c r="E15" s="187">
        <v>23591</v>
      </c>
      <c r="F15" s="188">
        <v>22897</v>
      </c>
      <c r="G15" s="189">
        <v>6825</v>
      </c>
      <c r="H15" s="188">
        <v>26786</v>
      </c>
      <c r="I15" s="187">
        <v>14995</v>
      </c>
      <c r="J15" s="188">
        <v>13506</v>
      </c>
      <c r="K15" s="189">
        <v>4393</v>
      </c>
      <c r="L15" s="188">
        <v>16133</v>
      </c>
      <c r="M15" s="187">
        <v>15830</v>
      </c>
      <c r="N15" s="188">
        <v>14799</v>
      </c>
      <c r="O15" s="189">
        <v>1775</v>
      </c>
      <c r="P15" s="188">
        <v>4767</v>
      </c>
      <c r="Q15" s="187">
        <v>2762</v>
      </c>
      <c r="R15" s="188">
        <v>2581</v>
      </c>
      <c r="S15" s="189">
        <v>3269</v>
      </c>
      <c r="T15" s="188">
        <v>2227</v>
      </c>
    </row>
    <row r="16" spans="1:20" ht="8.25" customHeight="1">
      <c r="A16" s="165"/>
      <c r="B16" s="165"/>
      <c r="C16" s="165"/>
      <c r="D16" s="178"/>
      <c r="E16" s="179"/>
      <c r="F16" s="180"/>
      <c r="G16" s="181"/>
      <c r="H16" s="182"/>
      <c r="I16" s="183"/>
      <c r="J16" s="182"/>
      <c r="K16" s="181"/>
      <c r="L16" s="182"/>
      <c r="M16" s="183"/>
      <c r="N16" s="182"/>
      <c r="O16" s="181"/>
      <c r="P16" s="182"/>
      <c r="Q16" s="183"/>
      <c r="R16" s="182"/>
      <c r="S16" s="181"/>
      <c r="T16" s="182"/>
    </row>
    <row r="17" spans="1:20" ht="12.75">
      <c r="A17" s="165"/>
      <c r="B17" s="177" t="s">
        <v>54</v>
      </c>
      <c r="C17" s="177"/>
      <c r="D17" s="190">
        <f aca="true" t="shared" si="0" ref="D17:T17">+SUM(D10:D15)</f>
        <v>162525</v>
      </c>
      <c r="E17" s="191">
        <f t="shared" si="0"/>
        <v>175525</v>
      </c>
      <c r="F17" s="192">
        <f t="shared" si="0"/>
        <v>196390</v>
      </c>
      <c r="G17" s="193">
        <f t="shared" si="0"/>
        <v>207681</v>
      </c>
      <c r="H17" s="194">
        <f t="shared" si="0"/>
        <v>224186</v>
      </c>
      <c r="I17" s="195">
        <f t="shared" si="0"/>
        <v>222884</v>
      </c>
      <c r="J17" s="194">
        <f t="shared" si="0"/>
        <v>220005</v>
      </c>
      <c r="K17" s="196">
        <f t="shared" si="0"/>
        <v>231575</v>
      </c>
      <c r="L17" s="194">
        <f t="shared" si="0"/>
        <v>245670</v>
      </c>
      <c r="M17" s="195">
        <f t="shared" si="0"/>
        <v>238464</v>
      </c>
      <c r="N17" s="194">
        <f t="shared" si="0"/>
        <v>245090</v>
      </c>
      <c r="O17" s="193">
        <f t="shared" si="0"/>
        <v>254815</v>
      </c>
      <c r="P17" s="194">
        <f t="shared" si="0"/>
        <v>282189</v>
      </c>
      <c r="Q17" s="195">
        <f t="shared" si="0"/>
        <v>248635</v>
      </c>
      <c r="R17" s="194">
        <f t="shared" si="0"/>
        <v>261317</v>
      </c>
      <c r="S17" s="193">
        <f t="shared" si="0"/>
        <v>249366</v>
      </c>
      <c r="T17" s="194">
        <f t="shared" si="0"/>
        <v>218781</v>
      </c>
    </row>
    <row r="18" spans="1:20" ht="9" customHeight="1">
      <c r="A18" s="165"/>
      <c r="B18" s="165"/>
      <c r="C18" s="165"/>
      <c r="D18" s="178"/>
      <c r="E18" s="179"/>
      <c r="F18" s="180"/>
      <c r="G18" s="181"/>
      <c r="H18" s="182"/>
      <c r="I18" s="183"/>
      <c r="J18" s="182"/>
      <c r="K18" s="181"/>
      <c r="L18" s="182"/>
      <c r="M18" s="183"/>
      <c r="N18" s="182"/>
      <c r="O18" s="181"/>
      <c r="P18" s="182"/>
      <c r="Q18" s="183"/>
      <c r="R18" s="182"/>
      <c r="S18" s="181"/>
      <c r="T18" s="182"/>
    </row>
    <row r="19" spans="1:20" ht="12.75">
      <c r="A19" s="165"/>
      <c r="B19" s="197" t="s">
        <v>55</v>
      </c>
      <c r="C19" s="165"/>
      <c r="D19" s="178"/>
      <c r="E19" s="179"/>
      <c r="F19" s="180"/>
      <c r="G19" s="181"/>
      <c r="H19" s="182"/>
      <c r="I19" s="183"/>
      <c r="J19" s="182"/>
      <c r="K19" s="181"/>
      <c r="L19" s="182"/>
      <c r="M19" s="183"/>
      <c r="N19" s="182"/>
      <c r="O19" s="181"/>
      <c r="P19" s="182"/>
      <c r="Q19" s="183"/>
      <c r="R19" s="182"/>
      <c r="S19" s="181"/>
      <c r="T19" s="182"/>
    </row>
    <row r="20" spans="1:20" ht="8.25" customHeight="1">
      <c r="A20" s="165"/>
      <c r="B20" s="165"/>
      <c r="C20" s="165"/>
      <c r="D20" s="178"/>
      <c r="E20" s="179"/>
      <c r="F20" s="180"/>
      <c r="G20" s="181"/>
      <c r="H20" s="182"/>
      <c r="I20" s="183"/>
      <c r="J20" s="182"/>
      <c r="K20" s="181"/>
      <c r="L20" s="182"/>
      <c r="M20" s="183"/>
      <c r="N20" s="182"/>
      <c r="O20" s="181"/>
      <c r="P20" s="182"/>
      <c r="Q20" s="183"/>
      <c r="R20" s="182"/>
      <c r="S20" s="181"/>
      <c r="T20" s="182"/>
    </row>
    <row r="21" spans="1:20" ht="12.75">
      <c r="A21" s="165"/>
      <c r="B21" s="165"/>
      <c r="C21" s="165" t="s">
        <v>90</v>
      </c>
      <c r="D21" s="178">
        <v>579042</v>
      </c>
      <c r="E21" s="183">
        <v>577588</v>
      </c>
      <c r="F21" s="182">
        <v>561093</v>
      </c>
      <c r="G21" s="181">
        <v>550900</v>
      </c>
      <c r="H21" s="182">
        <v>534857</v>
      </c>
      <c r="I21" s="183">
        <v>526993</v>
      </c>
      <c r="J21" s="182">
        <v>522007</v>
      </c>
      <c r="K21" s="181">
        <v>534731</v>
      </c>
      <c r="L21" s="182">
        <v>526433</v>
      </c>
      <c r="M21" s="183">
        <v>516669</v>
      </c>
      <c r="N21" s="182">
        <v>518285</v>
      </c>
      <c r="O21" s="181">
        <v>543689</v>
      </c>
      <c r="P21" s="182">
        <v>558837</v>
      </c>
      <c r="Q21" s="183">
        <v>548866</v>
      </c>
      <c r="R21" s="182">
        <v>548446</v>
      </c>
      <c r="S21" s="181">
        <v>550745</v>
      </c>
      <c r="T21" s="182">
        <v>544115</v>
      </c>
    </row>
    <row r="22" spans="1:20" ht="12.75">
      <c r="A22" s="165"/>
      <c r="B22" s="165"/>
      <c r="C22" s="165" t="s">
        <v>91</v>
      </c>
      <c r="D22" s="178">
        <v>320889</v>
      </c>
      <c r="E22" s="183">
        <v>327896</v>
      </c>
      <c r="F22" s="182">
        <v>333460</v>
      </c>
      <c r="G22" s="181">
        <v>331740</v>
      </c>
      <c r="H22" s="182">
        <v>330223</v>
      </c>
      <c r="I22" s="183">
        <v>328617</v>
      </c>
      <c r="J22" s="182">
        <v>325377</v>
      </c>
      <c r="K22" s="181">
        <v>337227</v>
      </c>
      <c r="L22" s="182">
        <v>332968</v>
      </c>
      <c r="M22" s="183">
        <v>329371</v>
      </c>
      <c r="N22" s="182">
        <v>329254</v>
      </c>
      <c r="O22" s="198">
        <v>335379</v>
      </c>
      <c r="P22" s="199">
        <v>335760</v>
      </c>
      <c r="Q22" s="183">
        <v>336694</v>
      </c>
      <c r="R22" s="182">
        <v>335198</v>
      </c>
      <c r="S22" s="181">
        <v>335615</v>
      </c>
      <c r="T22" s="182">
        <v>331349</v>
      </c>
    </row>
    <row r="23" spans="1:20" ht="12.75">
      <c r="A23" s="165"/>
      <c r="B23" s="165"/>
      <c r="C23" s="165" t="s">
        <v>56</v>
      </c>
      <c r="D23" s="178">
        <v>4837</v>
      </c>
      <c r="E23" s="183">
        <v>5306</v>
      </c>
      <c r="F23" s="182">
        <v>5184</v>
      </c>
      <c r="G23" s="181">
        <v>5771</v>
      </c>
      <c r="H23" s="182">
        <v>4122</v>
      </c>
      <c r="I23" s="183">
        <v>4520</v>
      </c>
      <c r="J23" s="182">
        <v>4455</v>
      </c>
      <c r="K23" s="181">
        <v>4936</v>
      </c>
      <c r="L23" s="182">
        <v>4948</v>
      </c>
      <c r="M23" s="183">
        <v>3340</v>
      </c>
      <c r="N23" s="182">
        <v>3512</v>
      </c>
      <c r="O23" s="181">
        <v>4136</v>
      </c>
      <c r="P23" s="182">
        <v>605</v>
      </c>
      <c r="Q23" s="183">
        <v>154</v>
      </c>
      <c r="R23" s="182">
        <v>179</v>
      </c>
      <c r="S23" s="181">
        <v>186</v>
      </c>
      <c r="T23" s="182">
        <v>176</v>
      </c>
    </row>
    <row r="24" spans="1:20" s="201" customFormat="1" ht="12.75">
      <c r="A24" s="170"/>
      <c r="B24" s="170"/>
      <c r="C24" s="170" t="s">
        <v>57</v>
      </c>
      <c r="D24" s="178">
        <v>15112</v>
      </c>
      <c r="E24" s="183">
        <v>14602</v>
      </c>
      <c r="F24" s="182">
        <v>10493</v>
      </c>
      <c r="G24" s="181">
        <v>9575</v>
      </c>
      <c r="H24" s="200">
        <v>3430</v>
      </c>
      <c r="I24" s="183">
        <v>1313</v>
      </c>
      <c r="J24" s="182">
        <v>2251</v>
      </c>
      <c r="K24" s="181">
        <v>1286</v>
      </c>
      <c r="L24" s="182">
        <v>708</v>
      </c>
      <c r="M24" s="183">
        <v>480</v>
      </c>
      <c r="N24" s="182">
        <v>905</v>
      </c>
      <c r="O24" s="181">
        <v>1590</v>
      </c>
      <c r="P24" s="182">
        <v>3604</v>
      </c>
      <c r="Q24" s="183">
        <v>1480</v>
      </c>
      <c r="R24" s="182">
        <v>1741</v>
      </c>
      <c r="S24" s="181">
        <v>1890</v>
      </c>
      <c r="T24" s="182">
        <v>2023</v>
      </c>
    </row>
    <row r="25" spans="1:20" ht="12.75">
      <c r="A25" s="185"/>
      <c r="B25" s="185"/>
      <c r="C25" s="185" t="s">
        <v>92</v>
      </c>
      <c r="D25" s="186">
        <v>5872</v>
      </c>
      <c r="E25" s="187">
        <v>5826</v>
      </c>
      <c r="F25" s="188">
        <v>14547</v>
      </c>
      <c r="G25" s="189">
        <v>25928</v>
      </c>
      <c r="H25" s="188">
        <v>25553</v>
      </c>
      <c r="I25" s="187">
        <v>25519</v>
      </c>
      <c r="J25" s="188">
        <v>28664</v>
      </c>
      <c r="K25" s="189">
        <v>25823</v>
      </c>
      <c r="L25" s="188">
        <v>25362</v>
      </c>
      <c r="M25" s="187">
        <v>26155</v>
      </c>
      <c r="N25" s="188">
        <v>25373</v>
      </c>
      <c r="O25" s="189">
        <v>26934</v>
      </c>
      <c r="P25" s="188">
        <v>29196</v>
      </c>
      <c r="Q25" s="187">
        <v>27639</v>
      </c>
      <c r="R25" s="188">
        <v>27231</v>
      </c>
      <c r="S25" s="189">
        <v>28575</v>
      </c>
      <c r="T25" s="188">
        <v>27261</v>
      </c>
    </row>
    <row r="26" spans="1:20" s="201" customFormat="1" ht="8.25" customHeight="1">
      <c r="A26" s="170"/>
      <c r="B26" s="170"/>
      <c r="C26" s="170"/>
      <c r="D26" s="178"/>
      <c r="E26" s="183"/>
      <c r="F26" s="182"/>
      <c r="G26" s="181"/>
      <c r="H26" s="182"/>
      <c r="I26" s="183"/>
      <c r="J26" s="182"/>
      <c r="K26" s="181"/>
      <c r="L26" s="182"/>
      <c r="M26" s="183"/>
      <c r="N26" s="182"/>
      <c r="O26" s="181"/>
      <c r="P26" s="182"/>
      <c r="Q26" s="183"/>
      <c r="R26" s="182"/>
      <c r="S26" s="181"/>
      <c r="T26" s="182"/>
    </row>
    <row r="27" spans="1:20" ht="12.75">
      <c r="A27" s="165"/>
      <c r="B27" s="177" t="s">
        <v>58</v>
      </c>
      <c r="C27" s="177"/>
      <c r="D27" s="190">
        <f aca="true" t="shared" si="1" ref="D27:T27">+SUM(D21:D25)</f>
        <v>925752</v>
      </c>
      <c r="E27" s="191">
        <f t="shared" si="1"/>
        <v>931218</v>
      </c>
      <c r="F27" s="192">
        <f t="shared" si="1"/>
        <v>924777</v>
      </c>
      <c r="G27" s="193">
        <f t="shared" si="1"/>
        <v>923914</v>
      </c>
      <c r="H27" s="194">
        <f t="shared" si="1"/>
        <v>898185</v>
      </c>
      <c r="I27" s="195">
        <f t="shared" si="1"/>
        <v>886962</v>
      </c>
      <c r="J27" s="194">
        <f t="shared" si="1"/>
        <v>882754</v>
      </c>
      <c r="K27" s="196">
        <f t="shared" si="1"/>
        <v>904003</v>
      </c>
      <c r="L27" s="194">
        <f t="shared" si="1"/>
        <v>890419</v>
      </c>
      <c r="M27" s="195">
        <f t="shared" si="1"/>
        <v>876015</v>
      </c>
      <c r="N27" s="194">
        <f t="shared" si="1"/>
        <v>877329</v>
      </c>
      <c r="O27" s="202">
        <f t="shared" si="1"/>
        <v>911728</v>
      </c>
      <c r="P27" s="203">
        <f t="shared" si="1"/>
        <v>928002</v>
      </c>
      <c r="Q27" s="195">
        <f t="shared" si="1"/>
        <v>914833</v>
      </c>
      <c r="R27" s="194">
        <f t="shared" si="1"/>
        <v>912795</v>
      </c>
      <c r="S27" s="193">
        <f t="shared" si="1"/>
        <v>917011</v>
      </c>
      <c r="T27" s="194">
        <f t="shared" si="1"/>
        <v>904924</v>
      </c>
    </row>
    <row r="28" spans="1:20" ht="9" customHeight="1">
      <c r="A28" s="165"/>
      <c r="B28" s="165"/>
      <c r="C28" s="165"/>
      <c r="D28" s="178"/>
      <c r="E28" s="179"/>
      <c r="F28" s="180"/>
      <c r="G28" s="181"/>
      <c r="H28" s="204"/>
      <c r="I28" s="183"/>
      <c r="J28" s="182"/>
      <c r="K28" s="181"/>
      <c r="L28" s="182"/>
      <c r="M28" s="183"/>
      <c r="N28" s="182"/>
      <c r="O28" s="181"/>
      <c r="P28" s="182"/>
      <c r="Q28" s="183"/>
      <c r="R28" s="182"/>
      <c r="S28" s="181"/>
      <c r="T28" s="182"/>
    </row>
    <row r="29" spans="1:20" ht="13.5" thickBot="1">
      <c r="A29" s="205" t="s">
        <v>59</v>
      </c>
      <c r="B29" s="205"/>
      <c r="C29" s="205"/>
      <c r="D29" s="206">
        <f aca="true" t="shared" si="2" ref="D29:T29">+D27+D17</f>
        <v>1088277</v>
      </c>
      <c r="E29" s="207">
        <f t="shared" si="2"/>
        <v>1106743</v>
      </c>
      <c r="F29" s="208">
        <f t="shared" si="2"/>
        <v>1121167</v>
      </c>
      <c r="G29" s="209">
        <f t="shared" si="2"/>
        <v>1131595</v>
      </c>
      <c r="H29" s="208">
        <f t="shared" si="2"/>
        <v>1122371</v>
      </c>
      <c r="I29" s="207">
        <f t="shared" si="2"/>
        <v>1109846</v>
      </c>
      <c r="J29" s="208">
        <f t="shared" si="2"/>
        <v>1102759</v>
      </c>
      <c r="K29" s="209">
        <f t="shared" si="2"/>
        <v>1135578</v>
      </c>
      <c r="L29" s="208">
        <f t="shared" si="2"/>
        <v>1136089</v>
      </c>
      <c r="M29" s="207">
        <f t="shared" si="2"/>
        <v>1114479</v>
      </c>
      <c r="N29" s="208">
        <f t="shared" si="2"/>
        <v>1122419</v>
      </c>
      <c r="O29" s="210">
        <f t="shared" si="2"/>
        <v>1166543</v>
      </c>
      <c r="P29" s="211">
        <f t="shared" si="2"/>
        <v>1210191</v>
      </c>
      <c r="Q29" s="207">
        <f t="shared" si="2"/>
        <v>1163468</v>
      </c>
      <c r="R29" s="208">
        <f t="shared" si="2"/>
        <v>1174112</v>
      </c>
      <c r="S29" s="209">
        <f t="shared" si="2"/>
        <v>1166377</v>
      </c>
      <c r="T29" s="208">
        <f t="shared" si="2"/>
        <v>1123705</v>
      </c>
    </row>
    <row r="30" spans="1:20" ht="13.5" thickTop="1">
      <c r="A30" s="165"/>
      <c r="B30" s="165"/>
      <c r="C30" s="165"/>
      <c r="D30" s="178"/>
      <c r="E30" s="179"/>
      <c r="F30" s="180"/>
      <c r="G30" s="181"/>
      <c r="H30" s="182"/>
      <c r="I30" s="183"/>
      <c r="J30" s="182"/>
      <c r="K30" s="181"/>
      <c r="L30" s="182"/>
      <c r="M30" s="183"/>
      <c r="N30" s="182"/>
      <c r="O30" s="181"/>
      <c r="P30" s="182"/>
      <c r="Q30" s="183"/>
      <c r="R30" s="182"/>
      <c r="S30" s="181"/>
      <c r="T30" s="182"/>
    </row>
    <row r="31" spans="1:20" ht="12.75">
      <c r="A31" s="177" t="s">
        <v>60</v>
      </c>
      <c r="B31" s="165"/>
      <c r="C31" s="165"/>
      <c r="D31" s="178"/>
      <c r="E31" s="179"/>
      <c r="F31" s="180"/>
      <c r="G31" s="181"/>
      <c r="H31" s="182"/>
      <c r="I31" s="183"/>
      <c r="J31" s="182"/>
      <c r="K31" s="181"/>
      <c r="L31" s="182"/>
      <c r="M31" s="183"/>
      <c r="N31" s="182"/>
      <c r="O31" s="181"/>
      <c r="P31" s="182"/>
      <c r="Q31" s="183"/>
      <c r="R31" s="182"/>
      <c r="S31" s="181"/>
      <c r="T31" s="182"/>
    </row>
    <row r="32" spans="1:20" ht="9" customHeight="1">
      <c r="A32" s="165"/>
      <c r="B32" s="165"/>
      <c r="C32" s="165"/>
      <c r="D32" s="178"/>
      <c r="E32" s="179"/>
      <c r="F32" s="180"/>
      <c r="G32" s="181"/>
      <c r="H32" s="182"/>
      <c r="I32" s="183"/>
      <c r="J32" s="182"/>
      <c r="K32" s="181"/>
      <c r="L32" s="182"/>
      <c r="M32" s="183"/>
      <c r="N32" s="182"/>
      <c r="O32" s="181"/>
      <c r="P32" s="182"/>
      <c r="Q32" s="183"/>
      <c r="R32" s="182"/>
      <c r="S32" s="181"/>
      <c r="T32" s="182"/>
    </row>
    <row r="33" spans="1:20" ht="12.75">
      <c r="A33" s="165"/>
      <c r="B33" s="177" t="s">
        <v>61</v>
      </c>
      <c r="C33" s="165"/>
      <c r="D33" s="178"/>
      <c r="E33" s="179"/>
      <c r="F33" s="180"/>
      <c r="G33" s="181"/>
      <c r="H33" s="182"/>
      <c r="I33" s="183"/>
      <c r="J33" s="182"/>
      <c r="K33" s="181"/>
      <c r="L33" s="182"/>
      <c r="M33" s="183"/>
      <c r="N33" s="182"/>
      <c r="O33" s="181"/>
      <c r="P33" s="182"/>
      <c r="Q33" s="183"/>
      <c r="R33" s="182"/>
      <c r="S33" s="181"/>
      <c r="T33" s="182"/>
    </row>
    <row r="34" spans="1:20" ht="8.25" customHeight="1">
      <c r="A34" s="165"/>
      <c r="B34" s="165"/>
      <c r="C34" s="212"/>
      <c r="D34" s="178"/>
      <c r="E34" s="179"/>
      <c r="F34" s="180"/>
      <c r="G34" s="181"/>
      <c r="H34" s="182"/>
      <c r="I34" s="183"/>
      <c r="J34" s="182"/>
      <c r="K34" s="181"/>
      <c r="L34" s="182"/>
      <c r="M34" s="183"/>
      <c r="N34" s="182"/>
      <c r="O34" s="181"/>
      <c r="P34" s="182"/>
      <c r="Q34" s="183"/>
      <c r="R34" s="182"/>
      <c r="S34" s="181"/>
      <c r="T34" s="182"/>
    </row>
    <row r="35" spans="1:20" ht="12.75">
      <c r="A35" s="165"/>
      <c r="B35" s="165"/>
      <c r="C35" s="165" t="s">
        <v>62</v>
      </c>
      <c r="D35" s="178">
        <v>20000</v>
      </c>
      <c r="E35" s="179">
        <v>54000</v>
      </c>
      <c r="F35" s="180">
        <v>54000</v>
      </c>
      <c r="G35" s="181">
        <v>74000</v>
      </c>
      <c r="H35" s="182">
        <v>54000</v>
      </c>
      <c r="I35" s="183">
        <v>40000</v>
      </c>
      <c r="J35" s="182">
        <v>40000</v>
      </c>
      <c r="K35" s="213">
        <v>20000</v>
      </c>
      <c r="L35" s="182">
        <v>29486</v>
      </c>
      <c r="M35" s="183">
        <v>9486</v>
      </c>
      <c r="N35" s="182">
        <v>14486</v>
      </c>
      <c r="O35" s="181">
        <v>87486</v>
      </c>
      <c r="P35" s="182">
        <v>87486</v>
      </c>
      <c r="Q35" s="183">
        <v>87486</v>
      </c>
      <c r="R35" s="182">
        <v>112486</v>
      </c>
      <c r="S35" s="181">
        <v>62898</v>
      </c>
      <c r="T35" s="182">
        <v>46538</v>
      </c>
    </row>
    <row r="36" spans="1:20" ht="12.75">
      <c r="A36" s="165"/>
      <c r="B36" s="165"/>
      <c r="C36" s="165" t="s">
        <v>63</v>
      </c>
      <c r="D36" s="178">
        <v>56567</v>
      </c>
      <c r="E36" s="183">
        <v>45972</v>
      </c>
      <c r="F36" s="182">
        <v>34054</v>
      </c>
      <c r="G36" s="181">
        <v>29605</v>
      </c>
      <c r="H36" s="182">
        <v>41191</v>
      </c>
      <c r="I36" s="183">
        <v>38486</v>
      </c>
      <c r="J36" s="182">
        <v>25534</v>
      </c>
      <c r="K36" s="213">
        <v>43192</v>
      </c>
      <c r="L36" s="182">
        <v>32554</v>
      </c>
      <c r="M36" s="183">
        <v>37412</v>
      </c>
      <c r="N36" s="182">
        <v>30468</v>
      </c>
      <c r="O36" s="198">
        <v>35888</v>
      </c>
      <c r="P36" s="182">
        <v>34576</v>
      </c>
      <c r="Q36" s="183">
        <v>40693</v>
      </c>
      <c r="R36" s="182">
        <v>36673</v>
      </c>
      <c r="S36" s="181">
        <v>35193</v>
      </c>
      <c r="T36" s="182">
        <v>29849</v>
      </c>
    </row>
    <row r="37" spans="1:20" ht="12.75">
      <c r="A37" s="165"/>
      <c r="B37" s="165"/>
      <c r="C37" s="165" t="s">
        <v>64</v>
      </c>
      <c r="D37" s="178">
        <v>5034</v>
      </c>
      <c r="E37" s="183">
        <v>3879</v>
      </c>
      <c r="F37" s="182">
        <v>5190</v>
      </c>
      <c r="G37" s="181">
        <v>4054</v>
      </c>
      <c r="H37" s="182">
        <v>6232</v>
      </c>
      <c r="I37" s="183">
        <v>5425</v>
      </c>
      <c r="J37" s="182">
        <v>6898</v>
      </c>
      <c r="K37" s="213">
        <v>6684</v>
      </c>
      <c r="L37" s="182">
        <v>8402</v>
      </c>
      <c r="M37" s="183">
        <v>10065</v>
      </c>
      <c r="N37" s="182">
        <v>9846</v>
      </c>
      <c r="O37" s="181">
        <v>10091</v>
      </c>
      <c r="P37" s="182">
        <v>13304</v>
      </c>
      <c r="Q37" s="183">
        <v>10659</v>
      </c>
      <c r="R37" s="182">
        <v>10598</v>
      </c>
      <c r="S37" s="181">
        <v>8814</v>
      </c>
      <c r="T37" s="182">
        <v>59</v>
      </c>
    </row>
    <row r="38" spans="1:20" ht="12.75">
      <c r="A38" s="165"/>
      <c r="B38" s="165"/>
      <c r="C38" s="165" t="s">
        <v>65</v>
      </c>
      <c r="D38" s="178">
        <v>51717</v>
      </c>
      <c r="E38" s="183">
        <v>55996</v>
      </c>
      <c r="F38" s="182">
        <v>56213</v>
      </c>
      <c r="G38" s="181">
        <v>81392</v>
      </c>
      <c r="H38" s="182">
        <v>62099</v>
      </c>
      <c r="I38" s="183">
        <v>68360</v>
      </c>
      <c r="J38" s="182">
        <v>67594</v>
      </c>
      <c r="K38" s="181">
        <v>87989</v>
      </c>
      <c r="L38" s="182">
        <v>69606</v>
      </c>
      <c r="M38" s="183">
        <v>71918</v>
      </c>
      <c r="N38" s="182">
        <v>74665</v>
      </c>
      <c r="O38" s="181">
        <v>92340</v>
      </c>
      <c r="P38" s="182">
        <v>78682</v>
      </c>
      <c r="Q38" s="183">
        <v>71122</v>
      </c>
      <c r="R38" s="182">
        <v>67825</v>
      </c>
      <c r="S38" s="181">
        <v>85874</v>
      </c>
      <c r="T38" s="182">
        <v>67416</v>
      </c>
    </row>
    <row r="39" spans="1:20" s="201" customFormat="1" ht="12.75">
      <c r="A39" s="170"/>
      <c r="B39" s="170"/>
      <c r="C39" s="170" t="s">
        <v>66</v>
      </c>
      <c r="D39" s="178">
        <v>2061</v>
      </c>
      <c r="E39" s="183">
        <v>622</v>
      </c>
      <c r="F39" s="182">
        <v>1466</v>
      </c>
      <c r="G39" s="181">
        <v>1736</v>
      </c>
      <c r="H39" s="182">
        <v>1399</v>
      </c>
      <c r="I39" s="183">
        <v>2346</v>
      </c>
      <c r="J39" s="182">
        <v>3938</v>
      </c>
      <c r="K39" s="181">
        <v>2365</v>
      </c>
      <c r="L39" s="182">
        <v>1675</v>
      </c>
      <c r="M39" s="183">
        <v>3006</v>
      </c>
      <c r="N39" s="182">
        <v>4839</v>
      </c>
      <c r="O39" s="181">
        <v>1697</v>
      </c>
      <c r="P39" s="182">
        <v>2312</v>
      </c>
      <c r="Q39" s="183">
        <v>1670</v>
      </c>
      <c r="R39" s="182">
        <v>2473</v>
      </c>
      <c r="S39" s="181">
        <v>624</v>
      </c>
      <c r="T39" s="182">
        <v>207</v>
      </c>
    </row>
    <row r="40" spans="1:20" ht="12.75">
      <c r="A40" s="165"/>
      <c r="B40" s="165"/>
      <c r="C40" s="165" t="s">
        <v>67</v>
      </c>
      <c r="D40" s="178">
        <v>4718</v>
      </c>
      <c r="E40" s="183">
        <v>5357</v>
      </c>
      <c r="F40" s="182">
        <v>5322</v>
      </c>
      <c r="G40" s="181">
        <v>13004</v>
      </c>
      <c r="H40" s="182">
        <v>10113</v>
      </c>
      <c r="I40" s="183">
        <v>9751</v>
      </c>
      <c r="J40" s="182">
        <v>9428</v>
      </c>
      <c r="K40" s="181">
        <v>20811</v>
      </c>
      <c r="L40" s="182">
        <v>17216</v>
      </c>
      <c r="M40" s="183">
        <v>13936</v>
      </c>
      <c r="N40" s="182">
        <v>14059</v>
      </c>
      <c r="O40" s="198">
        <v>15842</v>
      </c>
      <c r="P40" s="214">
        <v>13487</v>
      </c>
      <c r="Q40" s="183">
        <v>12059</v>
      </c>
      <c r="R40" s="182">
        <v>8172</v>
      </c>
      <c r="S40" s="181">
        <v>12692</v>
      </c>
      <c r="T40" s="200">
        <v>9964</v>
      </c>
    </row>
    <row r="41" spans="1:20" ht="12.75">
      <c r="A41" s="185"/>
      <c r="B41" s="185"/>
      <c r="C41" s="185" t="s">
        <v>68</v>
      </c>
      <c r="D41" s="186">
        <v>45134</v>
      </c>
      <c r="E41" s="187">
        <v>50475</v>
      </c>
      <c r="F41" s="188">
        <v>51885</v>
      </c>
      <c r="G41" s="189">
        <v>110598</v>
      </c>
      <c r="H41" s="188">
        <v>49086</v>
      </c>
      <c r="I41" s="187">
        <v>42411</v>
      </c>
      <c r="J41" s="188">
        <v>37881</v>
      </c>
      <c r="K41" s="189">
        <v>41977</v>
      </c>
      <c r="L41" s="188">
        <v>45903</v>
      </c>
      <c r="M41" s="187">
        <v>41575</v>
      </c>
      <c r="N41" s="188">
        <v>37890</v>
      </c>
      <c r="O41" s="215">
        <v>38092</v>
      </c>
      <c r="P41" s="188">
        <v>41306</v>
      </c>
      <c r="Q41" s="187">
        <v>38861</v>
      </c>
      <c r="R41" s="188">
        <v>38025</v>
      </c>
      <c r="S41" s="189">
        <v>32228</v>
      </c>
      <c r="T41" s="188">
        <v>36409</v>
      </c>
    </row>
    <row r="42" spans="1:20" ht="8.25" customHeight="1">
      <c r="A42" s="165"/>
      <c r="B42" s="165"/>
      <c r="C42" s="165"/>
      <c r="D42" s="178"/>
      <c r="E42" s="179"/>
      <c r="F42" s="180"/>
      <c r="G42" s="181"/>
      <c r="H42" s="182"/>
      <c r="I42" s="183"/>
      <c r="J42" s="182"/>
      <c r="K42" s="181"/>
      <c r="L42" s="182"/>
      <c r="M42" s="183"/>
      <c r="N42" s="182"/>
      <c r="O42" s="181"/>
      <c r="P42" s="182"/>
      <c r="Q42" s="183"/>
      <c r="R42" s="182"/>
      <c r="S42" s="181"/>
      <c r="T42" s="182"/>
    </row>
    <row r="43" spans="1:20" ht="12.75">
      <c r="A43" s="165"/>
      <c r="B43" s="177" t="s">
        <v>69</v>
      </c>
      <c r="C43" s="177"/>
      <c r="D43" s="190">
        <f aca="true" t="shared" si="3" ref="D43:T43">+SUM(D35:D41)</f>
        <v>185231</v>
      </c>
      <c r="E43" s="191">
        <f t="shared" si="3"/>
        <v>216301</v>
      </c>
      <c r="F43" s="192">
        <f t="shared" si="3"/>
        <v>208130</v>
      </c>
      <c r="G43" s="193">
        <f t="shared" si="3"/>
        <v>314389</v>
      </c>
      <c r="H43" s="194">
        <f t="shared" si="3"/>
        <v>224120</v>
      </c>
      <c r="I43" s="195">
        <f t="shared" si="3"/>
        <v>206779</v>
      </c>
      <c r="J43" s="194">
        <f t="shared" si="3"/>
        <v>191273</v>
      </c>
      <c r="K43" s="193">
        <f t="shared" si="3"/>
        <v>223018</v>
      </c>
      <c r="L43" s="194">
        <f t="shared" si="3"/>
        <v>204842</v>
      </c>
      <c r="M43" s="195">
        <f t="shared" si="3"/>
        <v>187398</v>
      </c>
      <c r="N43" s="194">
        <f t="shared" si="3"/>
        <v>186253</v>
      </c>
      <c r="O43" s="202">
        <f t="shared" si="3"/>
        <v>281436</v>
      </c>
      <c r="P43" s="203">
        <f t="shared" si="3"/>
        <v>271153</v>
      </c>
      <c r="Q43" s="195">
        <f t="shared" si="3"/>
        <v>262550</v>
      </c>
      <c r="R43" s="194">
        <f t="shared" si="3"/>
        <v>276252</v>
      </c>
      <c r="S43" s="193">
        <f t="shared" si="3"/>
        <v>238323</v>
      </c>
      <c r="T43" s="194">
        <f t="shared" si="3"/>
        <v>190442</v>
      </c>
    </row>
    <row r="44" spans="1:20" ht="9" customHeight="1">
      <c r="A44" s="165"/>
      <c r="B44" s="165"/>
      <c r="C44" s="165"/>
      <c r="D44" s="178"/>
      <c r="E44" s="179"/>
      <c r="F44" s="180"/>
      <c r="G44" s="181"/>
      <c r="H44" s="182"/>
      <c r="I44" s="183"/>
      <c r="J44" s="182"/>
      <c r="K44" s="181"/>
      <c r="L44" s="182"/>
      <c r="M44" s="183"/>
      <c r="N44" s="182"/>
      <c r="O44" s="181"/>
      <c r="P44" s="182"/>
      <c r="Q44" s="183"/>
      <c r="R44" s="182"/>
      <c r="S44" s="181"/>
      <c r="T44" s="182"/>
    </row>
    <row r="45" spans="1:20" ht="12.75">
      <c r="A45" s="165"/>
      <c r="B45" s="177" t="s">
        <v>70</v>
      </c>
      <c r="C45" s="165"/>
      <c r="D45" s="178"/>
      <c r="E45" s="179"/>
      <c r="F45" s="180"/>
      <c r="G45" s="181"/>
      <c r="H45" s="182"/>
      <c r="I45" s="183"/>
      <c r="J45" s="182"/>
      <c r="K45" s="181"/>
      <c r="L45" s="182"/>
      <c r="M45" s="183"/>
      <c r="N45" s="182"/>
      <c r="O45" s="181"/>
      <c r="P45" s="182"/>
      <c r="Q45" s="183"/>
      <c r="R45" s="182"/>
      <c r="S45" s="181"/>
      <c r="T45" s="182"/>
    </row>
    <row r="46" spans="1:20" ht="8.25" customHeight="1">
      <c r="A46" s="165"/>
      <c r="B46" s="165"/>
      <c r="C46" s="212"/>
      <c r="D46" s="178"/>
      <c r="E46" s="179"/>
      <c r="F46" s="180"/>
      <c r="G46" s="181"/>
      <c r="H46" s="182"/>
      <c r="I46" s="183"/>
      <c r="J46" s="182"/>
      <c r="K46" s="181"/>
      <c r="L46" s="182"/>
      <c r="M46" s="183"/>
      <c r="N46" s="182"/>
      <c r="O46" s="181"/>
      <c r="P46" s="182"/>
      <c r="Q46" s="183"/>
      <c r="R46" s="182"/>
      <c r="S46" s="181"/>
      <c r="T46" s="182"/>
    </row>
    <row r="47" spans="1:20" ht="12.75">
      <c r="A47" s="165"/>
      <c r="B47" s="165"/>
      <c r="C47" s="184" t="s">
        <v>93</v>
      </c>
      <c r="D47" s="178">
        <v>239432</v>
      </c>
      <c r="E47" s="179">
        <v>205432</v>
      </c>
      <c r="F47" s="180">
        <v>205432</v>
      </c>
      <c r="G47" s="181">
        <v>185432</v>
      </c>
      <c r="H47" s="182">
        <v>215432</v>
      </c>
      <c r="I47" s="183">
        <v>254432</v>
      </c>
      <c r="J47" s="182">
        <v>254432</v>
      </c>
      <c r="K47" s="181">
        <v>254432</v>
      </c>
      <c r="L47" s="182">
        <v>244946</v>
      </c>
      <c r="M47" s="183">
        <v>320532</v>
      </c>
      <c r="N47" s="182">
        <v>316625</v>
      </c>
      <c r="O47" s="181">
        <v>243097</v>
      </c>
      <c r="P47" s="182">
        <v>233551</v>
      </c>
      <c r="Q47" s="183">
        <v>276583</v>
      </c>
      <c r="R47" s="182">
        <v>246161</v>
      </c>
      <c r="S47" s="181">
        <v>266998</v>
      </c>
      <c r="T47" s="182">
        <v>264811</v>
      </c>
    </row>
    <row r="48" spans="1:20" ht="12.75">
      <c r="A48" s="165"/>
      <c r="B48" s="165"/>
      <c r="C48" s="165" t="s">
        <v>63</v>
      </c>
      <c r="D48" s="178">
        <v>20230</v>
      </c>
      <c r="E48" s="183">
        <v>24751</v>
      </c>
      <c r="F48" s="182">
        <v>22150</v>
      </c>
      <c r="G48" s="181">
        <v>20697</v>
      </c>
      <c r="H48" s="182">
        <v>55883</v>
      </c>
      <c r="I48" s="183">
        <v>69899</v>
      </c>
      <c r="J48" s="182">
        <v>55961</v>
      </c>
      <c r="K48" s="181">
        <v>55038</v>
      </c>
      <c r="L48" s="182">
        <v>52584</v>
      </c>
      <c r="M48" s="183">
        <v>40486</v>
      </c>
      <c r="N48" s="182">
        <v>30059</v>
      </c>
      <c r="O48" s="198">
        <v>23039</v>
      </c>
      <c r="P48" s="182">
        <v>21808</v>
      </c>
      <c r="Q48" s="183">
        <v>30389</v>
      </c>
      <c r="R48" s="182">
        <v>27212</v>
      </c>
      <c r="S48" s="181">
        <v>26221</v>
      </c>
      <c r="T48" s="182">
        <v>15110</v>
      </c>
    </row>
    <row r="49" spans="1:20" s="201" customFormat="1" ht="12.75">
      <c r="A49" s="170"/>
      <c r="B49" s="170"/>
      <c r="C49" s="170" t="s">
        <v>71</v>
      </c>
      <c r="D49" s="178">
        <v>3613</v>
      </c>
      <c r="E49" s="183">
        <v>3544</v>
      </c>
      <c r="F49" s="182">
        <v>3874</v>
      </c>
      <c r="G49" s="181">
        <v>5647</v>
      </c>
      <c r="H49" s="200">
        <v>3567</v>
      </c>
      <c r="I49" s="183">
        <v>4125</v>
      </c>
      <c r="J49" s="182">
        <v>7005</v>
      </c>
      <c r="K49" s="181">
        <v>2714</v>
      </c>
      <c r="L49" s="182">
        <v>5078</v>
      </c>
      <c r="M49" s="183">
        <f>8242+575</f>
        <v>8817</v>
      </c>
      <c r="N49" s="182">
        <v>10387</v>
      </c>
      <c r="O49" s="181">
        <v>11071</v>
      </c>
      <c r="P49" s="182">
        <v>13963</v>
      </c>
      <c r="Q49" s="183">
        <v>15583</v>
      </c>
      <c r="R49" s="182">
        <v>19553</v>
      </c>
      <c r="S49" s="181">
        <v>18594</v>
      </c>
      <c r="T49" s="182">
        <v>21495</v>
      </c>
    </row>
    <row r="50" spans="1:20" ht="12.75">
      <c r="A50" s="165"/>
      <c r="B50" s="165"/>
      <c r="C50" s="165" t="s">
        <v>72</v>
      </c>
      <c r="D50" s="178">
        <v>3330</v>
      </c>
      <c r="E50" s="183">
        <v>2927</v>
      </c>
      <c r="F50" s="182">
        <v>2554</v>
      </c>
      <c r="G50" s="181">
        <v>3533</v>
      </c>
      <c r="H50" s="182">
        <v>3422</v>
      </c>
      <c r="I50" s="183">
        <v>10349</v>
      </c>
      <c r="J50" s="182">
        <v>10913</v>
      </c>
      <c r="K50" s="181">
        <v>12886</v>
      </c>
      <c r="L50" s="182">
        <v>13786</v>
      </c>
      <c r="M50" s="183">
        <v>5888</v>
      </c>
      <c r="N50" s="182">
        <v>8408</v>
      </c>
      <c r="O50" s="198">
        <v>10049</v>
      </c>
      <c r="P50" s="214">
        <v>11224</v>
      </c>
      <c r="Q50" s="183">
        <v>7862</v>
      </c>
      <c r="R50" s="182">
        <v>7973</v>
      </c>
      <c r="S50" s="181">
        <v>9721</v>
      </c>
      <c r="T50" s="200">
        <v>10219</v>
      </c>
    </row>
    <row r="51" spans="1:20" ht="12.75">
      <c r="A51" s="185"/>
      <c r="B51" s="185"/>
      <c r="C51" s="185" t="s">
        <v>73</v>
      </c>
      <c r="D51" s="186">
        <v>5556</v>
      </c>
      <c r="E51" s="187">
        <v>5404</v>
      </c>
      <c r="F51" s="188">
        <v>7914</v>
      </c>
      <c r="G51" s="189">
        <v>8730</v>
      </c>
      <c r="H51" s="188">
        <v>8527</v>
      </c>
      <c r="I51" s="187">
        <v>6776</v>
      </c>
      <c r="J51" s="188">
        <v>6789</v>
      </c>
      <c r="K51" s="189">
        <v>5797</v>
      </c>
      <c r="L51" s="188">
        <v>2671</v>
      </c>
      <c r="M51" s="187">
        <v>3361</v>
      </c>
      <c r="N51" s="188">
        <v>2716</v>
      </c>
      <c r="O51" s="215">
        <v>1304</v>
      </c>
      <c r="P51" s="188">
        <v>975</v>
      </c>
      <c r="Q51" s="187">
        <v>958</v>
      </c>
      <c r="R51" s="188">
        <v>942</v>
      </c>
      <c r="S51" s="189">
        <v>1100</v>
      </c>
      <c r="T51" s="188">
        <v>1118</v>
      </c>
    </row>
    <row r="52" spans="1:20" ht="8.25" customHeight="1">
      <c r="A52" s="165"/>
      <c r="B52" s="165"/>
      <c r="C52" s="212"/>
      <c r="D52" s="216"/>
      <c r="E52" s="217"/>
      <c r="F52" s="218"/>
      <c r="G52" s="219"/>
      <c r="H52" s="204"/>
      <c r="I52" s="220"/>
      <c r="J52" s="204"/>
      <c r="K52" s="219"/>
      <c r="L52" s="204"/>
      <c r="M52" s="220"/>
      <c r="N52" s="204"/>
      <c r="O52" s="219"/>
      <c r="P52" s="204"/>
      <c r="Q52" s="220"/>
      <c r="R52" s="204"/>
      <c r="S52" s="219"/>
      <c r="T52" s="204"/>
    </row>
    <row r="53" spans="1:20" ht="12.75">
      <c r="A53" s="212"/>
      <c r="B53" s="177" t="s">
        <v>74</v>
      </c>
      <c r="C53" s="221"/>
      <c r="D53" s="190">
        <f aca="true" t="shared" si="4" ref="D53:T53">+SUM(D47:D51)</f>
        <v>272161</v>
      </c>
      <c r="E53" s="191">
        <f t="shared" si="4"/>
        <v>242058</v>
      </c>
      <c r="F53" s="192">
        <f t="shared" si="4"/>
        <v>241924</v>
      </c>
      <c r="G53" s="193">
        <f t="shared" si="4"/>
        <v>224039</v>
      </c>
      <c r="H53" s="194">
        <f t="shared" si="4"/>
        <v>286831</v>
      </c>
      <c r="I53" s="195">
        <f t="shared" si="4"/>
        <v>345581</v>
      </c>
      <c r="J53" s="194">
        <f t="shared" si="4"/>
        <v>335100</v>
      </c>
      <c r="K53" s="193">
        <f t="shared" si="4"/>
        <v>330867</v>
      </c>
      <c r="L53" s="194">
        <f t="shared" si="4"/>
        <v>319065</v>
      </c>
      <c r="M53" s="195">
        <f t="shared" si="4"/>
        <v>379084</v>
      </c>
      <c r="N53" s="194">
        <f t="shared" si="4"/>
        <v>368195</v>
      </c>
      <c r="O53" s="202">
        <f t="shared" si="4"/>
        <v>288560</v>
      </c>
      <c r="P53" s="222">
        <f t="shared" si="4"/>
        <v>281521</v>
      </c>
      <c r="Q53" s="195">
        <f t="shared" si="4"/>
        <v>331375</v>
      </c>
      <c r="R53" s="223">
        <f t="shared" si="4"/>
        <v>301841</v>
      </c>
      <c r="S53" s="193">
        <f t="shared" si="4"/>
        <v>322634</v>
      </c>
      <c r="T53" s="223">
        <f t="shared" si="4"/>
        <v>312753</v>
      </c>
    </row>
    <row r="54" spans="1:20" ht="9" customHeight="1">
      <c r="A54" s="212"/>
      <c r="B54" s="212"/>
      <c r="C54" s="212"/>
      <c r="D54" s="178"/>
      <c r="E54" s="179"/>
      <c r="F54" s="180"/>
      <c r="G54" s="181"/>
      <c r="H54" s="182"/>
      <c r="I54" s="183"/>
      <c r="J54" s="182"/>
      <c r="K54" s="181"/>
      <c r="L54" s="182"/>
      <c r="M54" s="183"/>
      <c r="N54" s="182"/>
      <c r="O54" s="181"/>
      <c r="P54" s="182"/>
      <c r="Q54" s="183"/>
      <c r="R54" s="182"/>
      <c r="S54" s="181"/>
      <c r="T54" s="182"/>
    </row>
    <row r="55" spans="1:20" ht="12.75">
      <c r="A55" s="177" t="s">
        <v>75</v>
      </c>
      <c r="B55" s="177"/>
      <c r="C55" s="177"/>
      <c r="D55" s="190">
        <f aca="true" t="shared" si="5" ref="D55:T55">+D53+D43</f>
        <v>457392</v>
      </c>
      <c r="E55" s="191">
        <f t="shared" si="5"/>
        <v>458359</v>
      </c>
      <c r="F55" s="192">
        <f t="shared" si="5"/>
        <v>450054</v>
      </c>
      <c r="G55" s="193">
        <f t="shared" si="5"/>
        <v>538428</v>
      </c>
      <c r="H55" s="194">
        <f t="shared" si="5"/>
        <v>510951</v>
      </c>
      <c r="I55" s="195">
        <f t="shared" si="5"/>
        <v>552360</v>
      </c>
      <c r="J55" s="194">
        <f t="shared" si="5"/>
        <v>526373</v>
      </c>
      <c r="K55" s="193">
        <f t="shared" si="5"/>
        <v>553885</v>
      </c>
      <c r="L55" s="194">
        <f t="shared" si="5"/>
        <v>523907</v>
      </c>
      <c r="M55" s="195">
        <f t="shared" si="5"/>
        <v>566482</v>
      </c>
      <c r="N55" s="194">
        <f t="shared" si="5"/>
        <v>554448</v>
      </c>
      <c r="O55" s="202">
        <f t="shared" si="5"/>
        <v>569996</v>
      </c>
      <c r="P55" s="203">
        <f t="shared" si="5"/>
        <v>552674</v>
      </c>
      <c r="Q55" s="195">
        <f t="shared" si="5"/>
        <v>593925</v>
      </c>
      <c r="R55" s="194">
        <f t="shared" si="5"/>
        <v>578093</v>
      </c>
      <c r="S55" s="193">
        <f t="shared" si="5"/>
        <v>560957</v>
      </c>
      <c r="T55" s="194">
        <f t="shared" si="5"/>
        <v>503195</v>
      </c>
    </row>
    <row r="56" spans="1:20" ht="9" customHeight="1">
      <c r="A56" s="165"/>
      <c r="B56" s="165"/>
      <c r="C56" s="165"/>
      <c r="D56" s="178"/>
      <c r="E56" s="179"/>
      <c r="F56" s="180"/>
      <c r="G56" s="181"/>
      <c r="H56" s="182"/>
      <c r="I56" s="183"/>
      <c r="J56" s="182"/>
      <c r="K56" s="181"/>
      <c r="L56" s="182"/>
      <c r="M56" s="183"/>
      <c r="N56" s="182"/>
      <c r="O56" s="181"/>
      <c r="P56" s="182"/>
      <c r="Q56" s="183"/>
      <c r="R56" s="182"/>
      <c r="S56" s="181"/>
      <c r="T56" s="182"/>
    </row>
    <row r="57" spans="1:20" ht="12.75">
      <c r="A57" s="177" t="s">
        <v>76</v>
      </c>
      <c r="B57" s="165"/>
      <c r="C57" s="165"/>
      <c r="D57" s="178"/>
      <c r="E57" s="179"/>
      <c r="F57" s="180"/>
      <c r="G57" s="181"/>
      <c r="H57" s="182"/>
      <c r="I57" s="183"/>
      <c r="J57" s="182"/>
      <c r="K57" s="181"/>
      <c r="L57" s="182"/>
      <c r="M57" s="183"/>
      <c r="N57" s="182"/>
      <c r="O57" s="181"/>
      <c r="P57" s="182"/>
      <c r="Q57" s="183"/>
      <c r="R57" s="182"/>
      <c r="S57" s="181"/>
      <c r="T57" s="182"/>
    </row>
    <row r="58" spans="1:20" ht="9" customHeight="1">
      <c r="A58" s="165"/>
      <c r="B58" s="165"/>
      <c r="C58" s="165"/>
      <c r="D58" s="178"/>
      <c r="E58" s="179"/>
      <c r="F58" s="180"/>
      <c r="G58" s="181"/>
      <c r="H58" s="182"/>
      <c r="I58" s="183"/>
      <c r="J58" s="182"/>
      <c r="K58" s="181"/>
      <c r="L58" s="182"/>
      <c r="M58" s="183"/>
      <c r="N58" s="182"/>
      <c r="O58" s="181"/>
      <c r="P58" s="182"/>
      <c r="Q58" s="183"/>
      <c r="R58" s="182"/>
      <c r="S58" s="181"/>
      <c r="T58" s="182"/>
    </row>
    <row r="59" spans="1:20" ht="12.75">
      <c r="A59" s="165"/>
      <c r="B59" s="177" t="s">
        <v>77</v>
      </c>
      <c r="C59" s="165"/>
      <c r="D59" s="178"/>
      <c r="E59" s="179"/>
      <c r="F59" s="180"/>
      <c r="G59" s="181"/>
      <c r="H59" s="182"/>
      <c r="I59" s="183"/>
      <c r="J59" s="182"/>
      <c r="K59" s="181"/>
      <c r="L59" s="182"/>
      <c r="M59" s="183"/>
      <c r="N59" s="182"/>
      <c r="O59" s="181"/>
      <c r="P59" s="182"/>
      <c r="Q59" s="183"/>
      <c r="R59" s="182"/>
      <c r="S59" s="181"/>
      <c r="T59" s="182"/>
    </row>
    <row r="60" spans="1:20" ht="12.75">
      <c r="A60" s="165"/>
      <c r="B60" s="165"/>
      <c r="C60" s="165" t="s">
        <v>78</v>
      </c>
      <c r="D60" s="178">
        <v>104277</v>
      </c>
      <c r="E60" s="183">
        <v>104277</v>
      </c>
      <c r="F60" s="182">
        <v>104277</v>
      </c>
      <c r="G60" s="181">
        <v>104277</v>
      </c>
      <c r="H60" s="182">
        <v>104277</v>
      </c>
      <c r="I60" s="183">
        <v>104277</v>
      </c>
      <c r="J60" s="182">
        <v>104277</v>
      </c>
      <c r="K60" s="181">
        <v>104275</v>
      </c>
      <c r="L60" s="182">
        <v>104275</v>
      </c>
      <c r="M60" s="183">
        <v>104275</v>
      </c>
      <c r="N60" s="182">
        <v>104275</v>
      </c>
      <c r="O60" s="181">
        <v>104275</v>
      </c>
      <c r="P60" s="182">
        <v>104275</v>
      </c>
      <c r="Q60" s="183">
        <v>104275</v>
      </c>
      <c r="R60" s="182">
        <v>104275</v>
      </c>
      <c r="S60" s="181">
        <v>104275</v>
      </c>
      <c r="T60" s="182">
        <v>104275</v>
      </c>
    </row>
    <row r="61" spans="1:20" ht="12.75">
      <c r="A61" s="165"/>
      <c r="B61" s="165"/>
      <c r="C61" s="165" t="s">
        <v>79</v>
      </c>
      <c r="D61" s="178">
        <v>27380</v>
      </c>
      <c r="E61" s="183">
        <v>27380</v>
      </c>
      <c r="F61" s="182">
        <v>27380</v>
      </c>
      <c r="G61" s="181">
        <v>27380</v>
      </c>
      <c r="H61" s="182">
        <v>27380</v>
      </c>
      <c r="I61" s="183">
        <v>27380</v>
      </c>
      <c r="J61" s="182">
        <v>27380</v>
      </c>
      <c r="K61" s="181">
        <v>27379</v>
      </c>
      <c r="L61" s="182">
        <v>27379</v>
      </c>
      <c r="M61" s="183">
        <v>27379</v>
      </c>
      <c r="N61" s="182">
        <v>27379</v>
      </c>
      <c r="O61" s="181">
        <v>27379</v>
      </c>
      <c r="P61" s="182">
        <v>27379</v>
      </c>
      <c r="Q61" s="183">
        <v>27379</v>
      </c>
      <c r="R61" s="182">
        <v>27379</v>
      </c>
      <c r="S61" s="181">
        <v>27379</v>
      </c>
      <c r="T61" s="182">
        <v>27379</v>
      </c>
    </row>
    <row r="62" spans="1:20" ht="12.75">
      <c r="A62" s="165"/>
      <c r="B62" s="165"/>
      <c r="C62" s="165" t="s">
        <v>94</v>
      </c>
      <c r="D62" s="178">
        <v>-1926</v>
      </c>
      <c r="E62" s="183">
        <v>-1926</v>
      </c>
      <c r="F62" s="182">
        <v>-1926</v>
      </c>
      <c r="G62" s="181">
        <v>-1504</v>
      </c>
      <c r="H62" s="182">
        <v>-1504</v>
      </c>
      <c r="I62" s="183">
        <v>-1179</v>
      </c>
      <c r="J62" s="182">
        <v>-1179</v>
      </c>
      <c r="K62" s="181">
        <v>-1179</v>
      </c>
      <c r="L62" s="182">
        <v>-1179</v>
      </c>
      <c r="M62" s="183">
        <v>-1179</v>
      </c>
      <c r="N62" s="182">
        <v>-1179</v>
      </c>
      <c r="O62" s="181">
        <v>-1179</v>
      </c>
      <c r="P62" s="182">
        <v>-1179</v>
      </c>
      <c r="Q62" s="183">
        <v>-1179</v>
      </c>
      <c r="R62" s="182">
        <v>-1179</v>
      </c>
      <c r="S62" s="181">
        <v>-1179</v>
      </c>
      <c r="T62" s="182">
        <v>-1179</v>
      </c>
    </row>
    <row r="63" spans="1:20" s="201" customFormat="1" ht="12.75">
      <c r="A63" s="170"/>
      <c r="B63" s="170"/>
      <c r="C63" s="170" t="s">
        <v>80</v>
      </c>
      <c r="D63" s="178">
        <v>5454</v>
      </c>
      <c r="E63" s="183">
        <v>13358</v>
      </c>
      <c r="F63" s="182">
        <v>9310</v>
      </c>
      <c r="G63" s="181">
        <v>-1474</v>
      </c>
      <c r="H63" s="182">
        <v>-3645</v>
      </c>
      <c r="I63" s="183">
        <v>-4701</v>
      </c>
      <c r="J63" s="182">
        <v>-2025</v>
      </c>
      <c r="K63" s="181">
        <v>-688</v>
      </c>
      <c r="L63" s="182">
        <v>2908</v>
      </c>
      <c r="M63" s="183">
        <v>-11080</v>
      </c>
      <c r="N63" s="182">
        <v>-6928</v>
      </c>
      <c r="O63" s="198">
        <v>5787</v>
      </c>
      <c r="P63" s="182">
        <v>31546</v>
      </c>
      <c r="Q63" s="183">
        <v>9785</v>
      </c>
      <c r="R63" s="182">
        <v>9531</v>
      </c>
      <c r="S63" s="181">
        <v>9755</v>
      </c>
      <c r="T63" s="182">
        <v>7046</v>
      </c>
    </row>
    <row r="64" spans="1:20" ht="12.75">
      <c r="A64" s="185"/>
      <c r="B64" s="185"/>
      <c r="C64" s="185" t="s">
        <v>81</v>
      </c>
      <c r="D64" s="186">
        <v>419062</v>
      </c>
      <c r="E64" s="187">
        <v>437051</v>
      </c>
      <c r="F64" s="188">
        <v>461529</v>
      </c>
      <c r="G64" s="189">
        <v>397360</v>
      </c>
      <c r="H64" s="188">
        <v>414818</v>
      </c>
      <c r="I64" s="187">
        <v>358700</v>
      </c>
      <c r="J64" s="188">
        <v>384314</v>
      </c>
      <c r="K64" s="189">
        <v>385211</v>
      </c>
      <c r="L64" s="188">
        <v>407217</v>
      </c>
      <c r="M64" s="187">
        <v>361662</v>
      </c>
      <c r="N64" s="188">
        <v>388375</v>
      </c>
      <c r="O64" s="215">
        <v>397684</v>
      </c>
      <c r="P64" s="224">
        <v>419240</v>
      </c>
      <c r="Q64" s="187">
        <v>368635</v>
      </c>
      <c r="R64" s="188">
        <v>391398</v>
      </c>
      <c r="S64" s="189">
        <v>398250</v>
      </c>
      <c r="T64" s="188">
        <v>414693</v>
      </c>
    </row>
    <row r="65" spans="1:20" ht="12.75">
      <c r="A65" s="165"/>
      <c r="B65" s="177" t="s">
        <v>82</v>
      </c>
      <c r="C65" s="165"/>
      <c r="D65" s="178">
        <f aca="true" t="shared" si="6" ref="D65:T65">+SUM(D60:D64)</f>
        <v>554247</v>
      </c>
      <c r="E65" s="183">
        <f t="shared" si="6"/>
        <v>580140</v>
      </c>
      <c r="F65" s="182">
        <f t="shared" si="6"/>
        <v>600570</v>
      </c>
      <c r="G65" s="181">
        <f t="shared" si="6"/>
        <v>526039</v>
      </c>
      <c r="H65" s="182">
        <f t="shared" si="6"/>
        <v>541326</v>
      </c>
      <c r="I65" s="183">
        <f t="shared" si="6"/>
        <v>484477</v>
      </c>
      <c r="J65" s="182">
        <f t="shared" si="6"/>
        <v>512767</v>
      </c>
      <c r="K65" s="181">
        <f t="shared" si="6"/>
        <v>514998</v>
      </c>
      <c r="L65" s="182">
        <f t="shared" si="6"/>
        <v>540600</v>
      </c>
      <c r="M65" s="183">
        <f t="shared" si="6"/>
        <v>481057</v>
      </c>
      <c r="N65" s="182">
        <f t="shared" si="6"/>
        <v>511922</v>
      </c>
      <c r="O65" s="198">
        <f t="shared" si="6"/>
        <v>533946</v>
      </c>
      <c r="P65" s="199">
        <f t="shared" si="6"/>
        <v>581261</v>
      </c>
      <c r="Q65" s="183">
        <f t="shared" si="6"/>
        <v>508895</v>
      </c>
      <c r="R65" s="182">
        <f t="shared" si="6"/>
        <v>531404</v>
      </c>
      <c r="S65" s="181">
        <f t="shared" si="6"/>
        <v>538480</v>
      </c>
      <c r="T65" s="182">
        <f t="shared" si="6"/>
        <v>552214</v>
      </c>
    </row>
    <row r="66" spans="1:20" ht="12.75">
      <c r="A66" s="185"/>
      <c r="B66" s="225" t="s">
        <v>44</v>
      </c>
      <c r="C66" s="225"/>
      <c r="D66" s="186">
        <v>76638</v>
      </c>
      <c r="E66" s="187">
        <v>68244</v>
      </c>
      <c r="F66" s="188">
        <v>70543</v>
      </c>
      <c r="G66" s="189">
        <v>67128</v>
      </c>
      <c r="H66" s="188">
        <v>70094</v>
      </c>
      <c r="I66" s="187">
        <v>73009</v>
      </c>
      <c r="J66" s="188">
        <v>63619</v>
      </c>
      <c r="K66" s="189">
        <v>66695</v>
      </c>
      <c r="L66" s="188">
        <v>71582</v>
      </c>
      <c r="M66" s="187">
        <v>66940</v>
      </c>
      <c r="N66" s="188">
        <v>56049</v>
      </c>
      <c r="O66" s="215">
        <v>62601</v>
      </c>
      <c r="P66" s="224">
        <v>76256</v>
      </c>
      <c r="Q66" s="187">
        <v>60648</v>
      </c>
      <c r="R66" s="188">
        <v>64615</v>
      </c>
      <c r="S66" s="189">
        <v>66940</v>
      </c>
      <c r="T66" s="188">
        <v>68296</v>
      </c>
    </row>
    <row r="67" spans="1:20" ht="12.75">
      <c r="A67" s="177" t="s">
        <v>83</v>
      </c>
      <c r="B67" s="221"/>
      <c r="C67" s="177"/>
      <c r="D67" s="190">
        <f aca="true" t="shared" si="7" ref="D67:T67">+D65+D66</f>
        <v>630885</v>
      </c>
      <c r="E67" s="195">
        <f t="shared" si="7"/>
        <v>648384</v>
      </c>
      <c r="F67" s="194">
        <f t="shared" si="7"/>
        <v>671113</v>
      </c>
      <c r="G67" s="193">
        <f t="shared" si="7"/>
        <v>593167</v>
      </c>
      <c r="H67" s="194">
        <f t="shared" si="7"/>
        <v>611420</v>
      </c>
      <c r="I67" s="195">
        <f t="shared" si="7"/>
        <v>557486</v>
      </c>
      <c r="J67" s="194">
        <f t="shared" si="7"/>
        <v>576386</v>
      </c>
      <c r="K67" s="193">
        <f t="shared" si="7"/>
        <v>581693</v>
      </c>
      <c r="L67" s="194">
        <f t="shared" si="7"/>
        <v>612182</v>
      </c>
      <c r="M67" s="195">
        <f t="shared" si="7"/>
        <v>547997</v>
      </c>
      <c r="N67" s="194">
        <f t="shared" si="7"/>
        <v>567971</v>
      </c>
      <c r="O67" s="202">
        <f t="shared" si="7"/>
        <v>596547</v>
      </c>
      <c r="P67" s="203">
        <f t="shared" si="7"/>
        <v>657517</v>
      </c>
      <c r="Q67" s="195">
        <f t="shared" si="7"/>
        <v>569543</v>
      </c>
      <c r="R67" s="194">
        <f t="shared" si="7"/>
        <v>596019</v>
      </c>
      <c r="S67" s="193">
        <f t="shared" si="7"/>
        <v>605420</v>
      </c>
      <c r="T67" s="194">
        <f t="shared" si="7"/>
        <v>620510</v>
      </c>
    </row>
    <row r="68" spans="1:20" ht="8.25" customHeight="1">
      <c r="A68" s="165"/>
      <c r="B68" s="165"/>
      <c r="C68" s="165"/>
      <c r="D68" s="178"/>
      <c r="E68" s="179"/>
      <c r="F68" s="180"/>
      <c r="G68" s="181"/>
      <c r="H68" s="182"/>
      <c r="I68" s="183"/>
      <c r="J68" s="182"/>
      <c r="K68" s="181"/>
      <c r="L68" s="182"/>
      <c r="M68" s="183"/>
      <c r="N68" s="182"/>
      <c r="O68" s="181"/>
      <c r="P68" s="182"/>
      <c r="Q68" s="183"/>
      <c r="R68" s="182"/>
      <c r="S68" s="181"/>
      <c r="T68" s="182"/>
    </row>
    <row r="69" spans="1:20" ht="13.5" thickBot="1">
      <c r="A69" s="205" t="s">
        <v>84</v>
      </c>
      <c r="B69" s="205"/>
      <c r="C69" s="205"/>
      <c r="D69" s="206">
        <f aca="true" t="shared" si="8" ref="D69:S69">+D67+D55</f>
        <v>1088277</v>
      </c>
      <c r="E69" s="207">
        <f t="shared" si="8"/>
        <v>1106743</v>
      </c>
      <c r="F69" s="208">
        <f t="shared" si="8"/>
        <v>1121167</v>
      </c>
      <c r="G69" s="209">
        <f t="shared" si="8"/>
        <v>1131595</v>
      </c>
      <c r="H69" s="208">
        <f t="shared" si="8"/>
        <v>1122371</v>
      </c>
      <c r="I69" s="207">
        <f t="shared" si="8"/>
        <v>1109846</v>
      </c>
      <c r="J69" s="208">
        <f t="shared" si="8"/>
        <v>1102759</v>
      </c>
      <c r="K69" s="209">
        <f t="shared" si="8"/>
        <v>1135578</v>
      </c>
      <c r="L69" s="208">
        <f t="shared" si="8"/>
        <v>1136089</v>
      </c>
      <c r="M69" s="207">
        <f t="shared" si="8"/>
        <v>1114479</v>
      </c>
      <c r="N69" s="208">
        <f t="shared" si="8"/>
        <v>1122419</v>
      </c>
      <c r="O69" s="210">
        <f t="shared" si="8"/>
        <v>1166543</v>
      </c>
      <c r="P69" s="211">
        <f t="shared" si="8"/>
        <v>1210191</v>
      </c>
      <c r="Q69" s="207">
        <f t="shared" si="8"/>
        <v>1163468</v>
      </c>
      <c r="R69" s="208">
        <f t="shared" si="8"/>
        <v>1174112</v>
      </c>
      <c r="S69" s="209">
        <f t="shared" si="8"/>
        <v>1166377</v>
      </c>
      <c r="T69" s="208">
        <v>1123705</v>
      </c>
    </row>
    <row r="70" spans="1:20" ht="13.5" thickTop="1">
      <c r="A70" s="165"/>
      <c r="B70" s="165"/>
      <c r="C70" s="165"/>
      <c r="D70" s="178"/>
      <c r="E70" s="179"/>
      <c r="F70" s="180"/>
      <c r="G70" s="181"/>
      <c r="H70" s="182"/>
      <c r="I70" s="183"/>
      <c r="J70" s="182"/>
      <c r="K70" s="181"/>
      <c r="L70" s="182"/>
      <c r="M70" s="183"/>
      <c r="N70" s="182"/>
      <c r="O70" s="181"/>
      <c r="P70" s="182"/>
      <c r="Q70" s="183"/>
      <c r="R70" s="182"/>
      <c r="S70" s="181"/>
      <c r="T70" s="182"/>
    </row>
    <row r="71" spans="1:20" ht="12.75">
      <c r="A71" s="197" t="s">
        <v>85</v>
      </c>
      <c r="B71" s="165"/>
      <c r="C71" s="165"/>
      <c r="D71" s="226">
        <f aca="true" t="shared" si="9" ref="D71:T71">-D10-D12+D35+D36+D47+D48</f>
        <v>277862</v>
      </c>
      <c r="E71" s="195">
        <f t="shared" si="9"/>
        <v>273245</v>
      </c>
      <c r="F71" s="194">
        <f t="shared" si="9"/>
        <v>241134</v>
      </c>
      <c r="G71" s="193">
        <f t="shared" si="9"/>
        <v>228463</v>
      </c>
      <c r="H71" s="194">
        <f t="shared" si="9"/>
        <v>274474</v>
      </c>
      <c r="I71" s="195">
        <f t="shared" si="9"/>
        <v>301391</v>
      </c>
      <c r="J71" s="194">
        <f t="shared" si="9"/>
        <v>274194</v>
      </c>
      <c r="K71" s="193">
        <f t="shared" si="9"/>
        <v>261565</v>
      </c>
      <c r="L71" s="194">
        <f t="shared" si="9"/>
        <v>238670</v>
      </c>
      <c r="M71" s="195">
        <f t="shared" si="9"/>
        <v>289482</v>
      </c>
      <c r="N71" s="194">
        <f t="shared" si="9"/>
        <v>271160</v>
      </c>
      <c r="O71" s="202">
        <f t="shared" si="9"/>
        <v>254332</v>
      </c>
      <c r="P71" s="194">
        <f t="shared" si="9"/>
        <v>217780</v>
      </c>
      <c r="Q71" s="195">
        <f t="shared" si="9"/>
        <v>311882</v>
      </c>
      <c r="R71" s="194">
        <f t="shared" si="9"/>
        <v>284272</v>
      </c>
      <c r="S71" s="193">
        <f t="shared" si="9"/>
        <v>269429</v>
      </c>
      <c r="T71" s="194">
        <f t="shared" si="9"/>
        <v>265301</v>
      </c>
    </row>
    <row r="72" spans="1:20" ht="13.5" thickBot="1">
      <c r="A72" s="205" t="s">
        <v>86</v>
      </c>
      <c r="B72" s="205"/>
      <c r="C72" s="205"/>
      <c r="D72" s="227">
        <f aca="true" t="shared" si="10" ref="D72:T72">+(+D35+D36+D47+D48-D10-D12)/(+D35+D36+D47+D48-D10-D12+D67)</f>
        <v>0.3057638704721996</v>
      </c>
      <c r="E72" s="228">
        <f t="shared" si="10"/>
        <v>0.2964804709921237</v>
      </c>
      <c r="F72" s="227">
        <f t="shared" si="10"/>
        <v>0.2643297264885497</v>
      </c>
      <c r="G72" s="229">
        <f t="shared" si="10"/>
        <v>0.2780606842496014</v>
      </c>
      <c r="H72" s="227">
        <f t="shared" si="10"/>
        <v>0.30982713507485093</v>
      </c>
      <c r="I72" s="228">
        <f t="shared" si="10"/>
        <v>0.3509128780954665</v>
      </c>
      <c r="J72" s="227">
        <f t="shared" si="10"/>
        <v>0.32236121234922055</v>
      </c>
      <c r="K72" s="229">
        <f t="shared" si="10"/>
        <v>0.31018383460340726</v>
      </c>
      <c r="L72" s="227">
        <f t="shared" si="10"/>
        <v>0.2805070682092773</v>
      </c>
      <c r="M72" s="228">
        <f t="shared" si="10"/>
        <v>0.3456588165195784</v>
      </c>
      <c r="N72" s="227">
        <f t="shared" si="10"/>
        <v>0.32314382378913425</v>
      </c>
      <c r="O72" s="230">
        <f t="shared" si="10"/>
        <v>0.2989050146965667</v>
      </c>
      <c r="P72" s="231">
        <f t="shared" si="10"/>
        <v>0.2488069763748762</v>
      </c>
      <c r="Q72" s="228">
        <f t="shared" si="10"/>
        <v>0.3538383867033497</v>
      </c>
      <c r="R72" s="227">
        <f t="shared" si="10"/>
        <v>0.32292957669679684</v>
      </c>
      <c r="S72" s="229">
        <f t="shared" si="10"/>
        <v>0.3079720043116012</v>
      </c>
      <c r="T72" s="227">
        <f t="shared" si="10"/>
        <v>0.2995006835543925</v>
      </c>
    </row>
    <row r="73" spans="15:19" ht="13.5" thickTop="1">
      <c r="O73" s="232"/>
      <c r="S73" s="232"/>
    </row>
    <row r="74" spans="1:11" ht="12.75" customHeight="1">
      <c r="A74" s="233"/>
      <c r="G74" s="232"/>
      <c r="K74" s="232"/>
    </row>
    <row r="75" spans="15:19" ht="12.75">
      <c r="O75" s="232"/>
      <c r="S75" s="232"/>
    </row>
    <row r="76" spans="1:20" ht="12.75">
      <c r="A76" s="545"/>
      <c r="B76" s="546"/>
      <c r="C76" s="546"/>
      <c r="D76" s="546"/>
      <c r="E76" s="546"/>
      <c r="F76" s="546"/>
      <c r="G76" s="546"/>
      <c r="H76" s="546"/>
      <c r="I76" s="546"/>
      <c r="J76" s="546"/>
      <c r="L76" s="138"/>
      <c r="M76" s="138"/>
      <c r="N76" s="138"/>
      <c r="O76" s="234"/>
      <c r="P76" s="138"/>
      <c r="Q76" s="138"/>
      <c r="R76" s="138"/>
      <c r="S76" s="234"/>
      <c r="T76" s="138"/>
    </row>
    <row r="77" spans="1:20" ht="12.75">
      <c r="A77" s="546"/>
      <c r="B77" s="546"/>
      <c r="C77" s="546"/>
      <c r="D77" s="546"/>
      <c r="E77" s="546"/>
      <c r="F77" s="546"/>
      <c r="G77" s="546"/>
      <c r="H77" s="546"/>
      <c r="I77" s="546"/>
      <c r="J77" s="546"/>
      <c r="L77" s="138"/>
      <c r="M77" s="138"/>
      <c r="N77" s="138"/>
      <c r="O77" s="138"/>
      <c r="P77" s="138"/>
      <c r="Q77" s="138"/>
      <c r="R77" s="138"/>
      <c r="S77" s="138"/>
      <c r="T77" s="138"/>
    </row>
    <row r="78" spans="1:20" ht="12.75">
      <c r="A78" s="546"/>
      <c r="B78" s="546"/>
      <c r="C78" s="546"/>
      <c r="D78" s="546"/>
      <c r="E78" s="546"/>
      <c r="F78" s="546"/>
      <c r="G78" s="546"/>
      <c r="H78" s="546"/>
      <c r="I78" s="546"/>
      <c r="J78" s="546"/>
      <c r="L78" s="138"/>
      <c r="M78" s="138"/>
      <c r="N78" s="138"/>
      <c r="O78" s="138"/>
      <c r="P78" s="138"/>
      <c r="Q78" s="138"/>
      <c r="R78" s="138"/>
      <c r="S78" s="138"/>
      <c r="T78" s="138"/>
    </row>
    <row r="79" spans="1:20" ht="12.75">
      <c r="A79" s="546"/>
      <c r="B79" s="546"/>
      <c r="C79" s="546"/>
      <c r="D79" s="546"/>
      <c r="E79" s="546"/>
      <c r="F79" s="546"/>
      <c r="G79" s="546"/>
      <c r="H79" s="546"/>
      <c r="I79" s="546"/>
      <c r="J79" s="546"/>
      <c r="L79" s="138"/>
      <c r="M79" s="138"/>
      <c r="N79" s="138"/>
      <c r="O79" s="138"/>
      <c r="P79" s="138"/>
      <c r="Q79" s="138"/>
      <c r="R79" s="138"/>
      <c r="S79" s="138"/>
      <c r="T79" s="138"/>
    </row>
    <row r="80" spans="4:20" ht="12.75">
      <c r="D80" s="234"/>
      <c r="E80" s="234"/>
      <c r="F80" s="234"/>
      <c r="G80" s="232"/>
      <c r="H80" s="232"/>
      <c r="I80" s="232"/>
      <c r="J80" s="232"/>
      <c r="L80" s="232"/>
      <c r="M80" s="232"/>
      <c r="N80" s="232"/>
      <c r="O80" s="232"/>
      <c r="P80" s="232"/>
      <c r="Q80" s="232"/>
      <c r="R80" s="232"/>
      <c r="S80" s="232"/>
      <c r="T80" s="232"/>
    </row>
    <row r="81" spans="4:20" ht="12.75">
      <c r="D81" s="235"/>
      <c r="E81" s="235"/>
      <c r="F81" s="235"/>
      <c r="G81" s="236"/>
      <c r="H81" s="236"/>
      <c r="I81" s="236"/>
      <c r="J81" s="236"/>
      <c r="L81" s="236"/>
      <c r="M81" s="236"/>
      <c r="N81" s="236"/>
      <c r="O81" s="236"/>
      <c r="P81" s="236"/>
      <c r="Q81" s="236"/>
      <c r="R81" s="236"/>
      <c r="S81" s="236"/>
      <c r="T81" s="236"/>
    </row>
    <row r="82" spans="6:19" ht="12.75">
      <c r="F82" s="237"/>
      <c r="G82" s="237"/>
      <c r="I82" s="237"/>
      <c r="M82" s="237"/>
      <c r="O82" s="237"/>
      <c r="Q82" s="237"/>
      <c r="S82" s="237"/>
    </row>
    <row r="83" spans="6:19" ht="12.75">
      <c r="F83" s="237"/>
      <c r="G83" s="237"/>
      <c r="I83" s="237"/>
      <c r="M83" s="237"/>
      <c r="O83" s="237"/>
      <c r="Q83" s="237"/>
      <c r="S83" s="237"/>
    </row>
    <row r="84" spans="6:19" ht="12.75">
      <c r="F84" s="237"/>
      <c r="G84" s="237"/>
      <c r="I84" s="237"/>
      <c r="M84" s="237"/>
      <c r="O84" s="237"/>
      <c r="Q84" s="237"/>
      <c r="S84" s="237"/>
    </row>
    <row r="85" spans="6:19" ht="12.75">
      <c r="F85" s="237"/>
      <c r="G85" s="237"/>
      <c r="I85" s="237"/>
      <c r="M85" s="237"/>
      <c r="O85" s="237"/>
      <c r="Q85" s="237"/>
      <c r="S85" s="237"/>
    </row>
    <row r="86" spans="6:19" ht="12.75">
      <c r="F86" s="237"/>
      <c r="G86" s="237"/>
      <c r="I86" s="237"/>
      <c r="M86" s="237"/>
      <c r="O86" s="237"/>
      <c r="Q86" s="237"/>
      <c r="S86" s="237"/>
    </row>
    <row r="87" spans="6:19" ht="12.75">
      <c r="F87" s="237"/>
      <c r="G87" s="237"/>
      <c r="I87" s="237"/>
      <c r="M87" s="237"/>
      <c r="O87" s="237"/>
      <c r="Q87" s="237"/>
      <c r="S87" s="237"/>
    </row>
    <row r="88" spans="6:19" ht="12.75">
      <c r="F88" s="237"/>
      <c r="G88" s="237"/>
      <c r="I88" s="237"/>
      <c r="M88" s="237"/>
      <c r="O88" s="237"/>
      <c r="Q88" s="237"/>
      <c r="S88" s="237"/>
    </row>
    <row r="89" spans="6:19" ht="12.75">
      <c r="F89" s="238"/>
      <c r="G89" s="238"/>
      <c r="I89" s="238"/>
      <c r="M89" s="238"/>
      <c r="O89" s="238"/>
      <c r="Q89" s="238"/>
      <c r="S89" s="238"/>
    </row>
    <row r="90" spans="6:19" ht="12.75">
      <c r="F90" s="239"/>
      <c r="G90" s="239"/>
      <c r="I90" s="239"/>
      <c r="M90" s="239"/>
      <c r="O90" s="239"/>
      <c r="Q90" s="239"/>
      <c r="S90" s="239"/>
    </row>
    <row r="91" spans="6:19" ht="12.75">
      <c r="F91" s="239"/>
      <c r="G91" s="239"/>
      <c r="I91" s="239"/>
      <c r="M91" s="239"/>
      <c r="O91" s="239"/>
      <c r="Q91" s="239"/>
      <c r="S91" s="239"/>
    </row>
    <row r="92" spans="6:19" ht="12.75">
      <c r="F92" s="239"/>
      <c r="G92" s="239"/>
      <c r="I92" s="239"/>
      <c r="M92" s="239"/>
      <c r="O92" s="239"/>
      <c r="Q92" s="239"/>
      <c r="S92" s="239"/>
    </row>
    <row r="93" spans="6:19" ht="12.75">
      <c r="F93" s="239"/>
      <c r="G93" s="239"/>
      <c r="I93" s="239"/>
      <c r="M93" s="239"/>
      <c r="O93" s="239"/>
      <c r="Q93" s="239"/>
      <c r="S93" s="239"/>
    </row>
    <row r="94" spans="6:19" ht="12.75">
      <c r="F94" s="239"/>
      <c r="G94" s="239"/>
      <c r="I94" s="239"/>
      <c r="M94" s="239"/>
      <c r="O94" s="239"/>
      <c r="Q94" s="239"/>
      <c r="S94" s="239"/>
    </row>
    <row r="95" ht="12.75">
      <c r="F95" s="201"/>
    </row>
  </sheetData>
  <mergeCells count="1">
    <mergeCell ref="A76:J79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zoomScaleSheetLayoutView="50" workbookViewId="0" topLeftCell="A1">
      <pane xSplit="3" ySplit="4" topLeftCell="N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13" sqref="T13"/>
    </sheetView>
  </sheetViews>
  <sheetFormatPr defaultColWidth="12.57421875" defaultRowHeight="12.75"/>
  <cols>
    <col min="1" max="2" width="3.8515625" style="252" customWidth="1"/>
    <col min="3" max="3" width="65.8515625" style="252" customWidth="1"/>
    <col min="4" max="23" width="11.7109375" style="252" customWidth="1"/>
    <col min="24" max="16384" width="12.57421875" style="252" customWidth="1"/>
  </cols>
  <sheetData>
    <row r="1" spans="1:20" s="242" customFormat="1" ht="12.75">
      <c r="A1" s="1" t="s">
        <v>0</v>
      </c>
      <c r="B1" s="240"/>
      <c r="C1" s="241"/>
      <c r="D1" s="136">
        <v>2006</v>
      </c>
      <c r="E1" s="136">
        <v>2006</v>
      </c>
      <c r="F1" s="136">
        <v>2006</v>
      </c>
      <c r="G1" s="137">
        <v>2006</v>
      </c>
      <c r="H1" s="136">
        <v>2007</v>
      </c>
      <c r="I1" s="136">
        <v>2007</v>
      </c>
      <c r="J1" s="136">
        <v>2007</v>
      </c>
      <c r="K1" s="137">
        <v>2007</v>
      </c>
      <c r="L1" s="136">
        <v>2008</v>
      </c>
      <c r="M1" s="136">
        <v>2008</v>
      </c>
      <c r="N1" s="136">
        <v>2008</v>
      </c>
      <c r="O1" s="137">
        <v>2008</v>
      </c>
      <c r="P1" s="136">
        <v>2009</v>
      </c>
      <c r="Q1" s="136">
        <v>2009</v>
      </c>
      <c r="R1" s="136">
        <v>2009</v>
      </c>
      <c r="S1" s="137">
        <v>2009</v>
      </c>
      <c r="T1" s="136">
        <v>2010</v>
      </c>
    </row>
    <row r="2" spans="1:20" s="242" customFormat="1" ht="12.75">
      <c r="A2" s="1" t="s">
        <v>95</v>
      </c>
      <c r="B2" s="240"/>
      <c r="C2" s="240"/>
      <c r="D2" s="243" t="s">
        <v>2</v>
      </c>
      <c r="E2" s="141" t="s">
        <v>3</v>
      </c>
      <c r="F2" s="142" t="s">
        <v>4</v>
      </c>
      <c r="G2" s="144" t="s">
        <v>5</v>
      </c>
      <c r="H2" s="142" t="s">
        <v>2</v>
      </c>
      <c r="I2" s="141" t="s">
        <v>3</v>
      </c>
      <c r="J2" s="142" t="s">
        <v>4</v>
      </c>
      <c r="K2" s="144" t="s">
        <v>5</v>
      </c>
      <c r="L2" s="142" t="s">
        <v>2</v>
      </c>
      <c r="M2" s="141" t="s">
        <v>3</v>
      </c>
      <c r="N2" s="142" t="s">
        <v>4</v>
      </c>
      <c r="O2" s="144" t="s">
        <v>5</v>
      </c>
      <c r="P2" s="142" t="s">
        <v>2</v>
      </c>
      <c r="Q2" s="141" t="s">
        <v>3</v>
      </c>
      <c r="R2" s="142" t="s">
        <v>4</v>
      </c>
      <c r="S2" s="144" t="s">
        <v>5</v>
      </c>
      <c r="T2" s="142" t="s">
        <v>2</v>
      </c>
    </row>
    <row r="3" spans="1:20" s="242" customFormat="1" ht="12.75">
      <c r="A3" s="1"/>
      <c r="B3" s="240"/>
      <c r="C3" s="240"/>
      <c r="D3" s="243"/>
      <c r="E3" s="141"/>
      <c r="F3" s="141"/>
      <c r="G3" s="145"/>
      <c r="H3" s="141"/>
      <c r="I3" s="141"/>
      <c r="J3" s="141"/>
      <c r="K3" s="147" t="s">
        <v>6</v>
      </c>
      <c r="L3" s="244" t="s">
        <v>6</v>
      </c>
      <c r="M3" s="244" t="s">
        <v>6</v>
      </c>
      <c r="N3" s="244" t="s">
        <v>6</v>
      </c>
      <c r="O3" s="144"/>
      <c r="P3" s="141"/>
      <c r="Q3" s="141"/>
      <c r="R3" s="141"/>
      <c r="S3" s="144"/>
      <c r="T3" s="141"/>
    </row>
    <row r="4" spans="1:20" s="242" customFormat="1" ht="12.75">
      <c r="A4" s="245" t="s">
        <v>7</v>
      </c>
      <c r="B4" s="246"/>
      <c r="C4" s="246"/>
      <c r="D4" s="247" t="s">
        <v>8</v>
      </c>
      <c r="E4" s="152" t="s">
        <v>8</v>
      </c>
      <c r="F4" s="152" t="s">
        <v>8</v>
      </c>
      <c r="G4" s="248" t="s">
        <v>9</v>
      </c>
      <c r="H4" s="152" t="s">
        <v>8</v>
      </c>
      <c r="I4" s="152" t="s">
        <v>8</v>
      </c>
      <c r="J4" s="152" t="s">
        <v>8</v>
      </c>
      <c r="K4" s="248" t="s">
        <v>9</v>
      </c>
      <c r="L4" s="152" t="s">
        <v>8</v>
      </c>
      <c r="M4" s="152" t="s">
        <v>8</v>
      </c>
      <c r="N4" s="152" t="s">
        <v>8</v>
      </c>
      <c r="O4" s="248" t="s">
        <v>9</v>
      </c>
      <c r="P4" s="152" t="s">
        <v>8</v>
      </c>
      <c r="Q4" s="152" t="s">
        <v>8</v>
      </c>
      <c r="R4" s="152" t="s">
        <v>8</v>
      </c>
      <c r="S4" s="248" t="s">
        <v>9</v>
      </c>
      <c r="T4" s="152" t="s">
        <v>8</v>
      </c>
    </row>
    <row r="5" spans="1:19" ht="12.75" customHeight="1">
      <c r="A5" s="249"/>
      <c r="B5" s="249"/>
      <c r="C5" s="250"/>
      <c r="D5" s="251"/>
      <c r="E5" s="249"/>
      <c r="G5" s="253"/>
      <c r="I5" s="249"/>
      <c r="K5" s="253"/>
      <c r="M5" s="249"/>
      <c r="O5" s="253"/>
      <c r="Q5" s="249"/>
      <c r="S5" s="253"/>
    </row>
    <row r="6" spans="1:19" ht="12.75" customHeight="1">
      <c r="A6" s="254" t="s">
        <v>96</v>
      </c>
      <c r="B6" s="249"/>
      <c r="C6" s="250"/>
      <c r="D6" s="251"/>
      <c r="E6" s="249"/>
      <c r="G6" s="253"/>
      <c r="I6" s="249"/>
      <c r="K6" s="253"/>
      <c r="M6" s="249"/>
      <c r="O6" s="253"/>
      <c r="Q6" s="249"/>
      <c r="S6" s="253"/>
    </row>
    <row r="7" spans="1:19" ht="12.75" customHeight="1">
      <c r="A7" s="249"/>
      <c r="B7" s="249"/>
      <c r="C7" s="250"/>
      <c r="D7" s="251"/>
      <c r="E7" s="249"/>
      <c r="G7" s="253"/>
      <c r="I7" s="249"/>
      <c r="K7" s="253"/>
      <c r="M7" s="249"/>
      <c r="O7" s="253"/>
      <c r="Q7" s="249"/>
      <c r="S7" s="253"/>
    </row>
    <row r="8" spans="1:20" ht="12.75" customHeight="1">
      <c r="A8" s="249"/>
      <c r="B8" s="249"/>
      <c r="C8" s="249" t="s">
        <v>97</v>
      </c>
      <c r="D8" s="255">
        <v>21785</v>
      </c>
      <c r="E8" s="256">
        <v>42452</v>
      </c>
      <c r="F8" s="257">
        <v>69900</v>
      </c>
      <c r="G8" s="258">
        <v>87464</v>
      </c>
      <c r="H8" s="257">
        <v>18663</v>
      </c>
      <c r="I8" s="256">
        <v>40435</v>
      </c>
      <c r="J8" s="257">
        <v>69868</v>
      </c>
      <c r="K8" s="258">
        <v>73056</v>
      </c>
      <c r="L8" s="257">
        <v>25588</v>
      </c>
      <c r="M8" s="256">
        <v>59900</v>
      </c>
      <c r="N8" s="257">
        <v>90665</v>
      </c>
      <c r="O8" s="258">
        <v>105593</v>
      </c>
      <c r="P8" s="257">
        <v>24403</v>
      </c>
      <c r="Q8" s="256">
        <v>53300</v>
      </c>
      <c r="R8" s="257">
        <v>80451</v>
      </c>
      <c r="S8" s="258">
        <v>93253</v>
      </c>
      <c r="T8" s="257">
        <v>19264</v>
      </c>
    </row>
    <row r="9" spans="1:20" ht="12.75" customHeight="1">
      <c r="A9" s="249"/>
      <c r="B9" s="249"/>
      <c r="C9" s="249" t="s">
        <v>98</v>
      </c>
      <c r="D9" s="255">
        <v>29216</v>
      </c>
      <c r="E9" s="256">
        <v>60734</v>
      </c>
      <c r="F9" s="257">
        <v>90783</v>
      </c>
      <c r="G9" s="258">
        <v>122249</v>
      </c>
      <c r="H9" s="257">
        <v>28349</v>
      </c>
      <c r="I9" s="256">
        <v>57168</v>
      </c>
      <c r="J9" s="257">
        <v>85586</v>
      </c>
      <c r="K9" s="258">
        <v>115595</v>
      </c>
      <c r="L9" s="257">
        <v>27953</v>
      </c>
      <c r="M9" s="256">
        <v>55637</v>
      </c>
      <c r="N9" s="257">
        <v>79184</v>
      </c>
      <c r="O9" s="258">
        <v>106120</v>
      </c>
      <c r="P9" s="257">
        <v>24786</v>
      </c>
      <c r="Q9" s="256">
        <v>50961</v>
      </c>
      <c r="R9" s="257">
        <v>76337</v>
      </c>
      <c r="S9" s="258">
        <v>101920</v>
      </c>
      <c r="T9" s="257">
        <v>24140</v>
      </c>
    </row>
    <row r="10" spans="1:20" ht="12.75" customHeight="1">
      <c r="A10" s="249"/>
      <c r="B10" s="249"/>
      <c r="C10" s="249" t="s">
        <v>99</v>
      </c>
      <c r="D10" s="255">
        <v>5299</v>
      </c>
      <c r="E10" s="256">
        <v>9816</v>
      </c>
      <c r="F10" s="257">
        <v>16834</v>
      </c>
      <c r="G10" s="258">
        <v>24220</v>
      </c>
      <c r="H10" s="257">
        <v>8879</v>
      </c>
      <c r="I10" s="256">
        <v>16831</v>
      </c>
      <c r="J10" s="257">
        <v>24855</v>
      </c>
      <c r="K10" s="258">
        <v>26221</v>
      </c>
      <c r="L10" s="257">
        <v>7426</v>
      </c>
      <c r="M10" s="256">
        <v>16885</v>
      </c>
      <c r="N10" s="257">
        <v>24020</v>
      </c>
      <c r="O10" s="258">
        <v>27698</v>
      </c>
      <c r="P10" s="257">
        <v>5463</v>
      </c>
      <c r="Q10" s="256">
        <v>11430</v>
      </c>
      <c r="R10" s="257">
        <v>19684</v>
      </c>
      <c r="S10" s="258">
        <v>20958</v>
      </c>
      <c r="T10" s="257">
        <v>5750</v>
      </c>
    </row>
    <row r="11" spans="1:20" ht="12.75" customHeight="1">
      <c r="A11" s="249"/>
      <c r="B11" s="249"/>
      <c r="C11" s="249" t="s">
        <v>100</v>
      </c>
      <c r="D11" s="255">
        <v>7736</v>
      </c>
      <c r="E11" s="256">
        <v>16249</v>
      </c>
      <c r="F11" s="257">
        <v>21622</v>
      </c>
      <c r="G11" s="258">
        <v>25410</v>
      </c>
      <c r="H11" s="257">
        <v>7161</v>
      </c>
      <c r="I11" s="256">
        <v>14833</v>
      </c>
      <c r="J11" s="257">
        <v>23133</v>
      </c>
      <c r="K11" s="258">
        <v>29969</v>
      </c>
      <c r="L11" s="257">
        <v>7980</v>
      </c>
      <c r="M11" s="256">
        <v>12461</v>
      </c>
      <c r="N11" s="257">
        <v>20696</v>
      </c>
      <c r="O11" s="258">
        <v>30308</v>
      </c>
      <c r="P11" s="257">
        <v>9742</v>
      </c>
      <c r="Q11" s="256">
        <v>15262</v>
      </c>
      <c r="R11" s="257">
        <v>25671</v>
      </c>
      <c r="S11" s="258">
        <v>32813</v>
      </c>
      <c r="T11" s="257">
        <v>8503</v>
      </c>
    </row>
    <row r="12" spans="1:20" ht="12.75" customHeight="1">
      <c r="A12" s="249"/>
      <c r="B12" s="249"/>
      <c r="C12" s="249" t="s">
        <v>101</v>
      </c>
      <c r="D12" s="255">
        <v>26</v>
      </c>
      <c r="E12" s="256">
        <v>-443</v>
      </c>
      <c r="F12" s="257">
        <v>-321</v>
      </c>
      <c r="G12" s="258">
        <v>-703</v>
      </c>
      <c r="H12" s="257">
        <v>-60</v>
      </c>
      <c r="I12" s="256">
        <v>-521</v>
      </c>
      <c r="J12" s="257">
        <v>-457</v>
      </c>
      <c r="K12" s="258">
        <v>-934</v>
      </c>
      <c r="L12" s="257">
        <v>-12</v>
      </c>
      <c r="M12" s="256">
        <v>-545</v>
      </c>
      <c r="N12" s="257">
        <v>-717</v>
      </c>
      <c r="O12" s="258">
        <v>-1341</v>
      </c>
      <c r="P12" s="257">
        <v>176</v>
      </c>
      <c r="Q12" s="256">
        <v>141</v>
      </c>
      <c r="R12" s="257">
        <v>116</v>
      </c>
      <c r="S12" s="258">
        <v>109</v>
      </c>
      <c r="T12" s="257">
        <v>9</v>
      </c>
    </row>
    <row r="13" spans="1:20" ht="12.75" customHeight="1">
      <c r="A13" s="249"/>
      <c r="B13" s="249"/>
      <c r="C13" s="249" t="s">
        <v>102</v>
      </c>
      <c r="D13" s="255">
        <v>-6868</v>
      </c>
      <c r="E13" s="256">
        <v>-7135</v>
      </c>
      <c r="F13" s="257">
        <v>-11187</v>
      </c>
      <c r="G13" s="258">
        <v>6668</v>
      </c>
      <c r="H13" s="257">
        <v>4986</v>
      </c>
      <c r="I13" s="256">
        <v>11505</v>
      </c>
      <c r="J13" s="257">
        <v>6596</v>
      </c>
      <c r="K13" s="258">
        <v>32489</v>
      </c>
      <c r="L13" s="257">
        <v>-5394</v>
      </c>
      <c r="M13" s="256">
        <v>-15785</v>
      </c>
      <c r="N13" s="257">
        <v>-19396</v>
      </c>
      <c r="O13" s="258">
        <v>-6898</v>
      </c>
      <c r="P13" s="257">
        <v>-1126</v>
      </c>
      <c r="Q13" s="256">
        <v>-20332</v>
      </c>
      <c r="R13" s="257">
        <v>-18514</v>
      </c>
      <c r="S13" s="258">
        <v>-9576</v>
      </c>
      <c r="T13" s="257">
        <v>-9067</v>
      </c>
    </row>
    <row r="14" spans="1:20" ht="12.75" customHeight="1">
      <c r="A14" s="249"/>
      <c r="B14" s="249"/>
      <c r="C14" s="249" t="s">
        <v>103</v>
      </c>
      <c r="D14" s="255">
        <v>-4336</v>
      </c>
      <c r="E14" s="256">
        <v>-10575</v>
      </c>
      <c r="F14" s="257">
        <v>-14141</v>
      </c>
      <c r="G14" s="258">
        <v>-19388</v>
      </c>
      <c r="H14" s="257">
        <v>-6646</v>
      </c>
      <c r="I14" s="256">
        <v>-3472</v>
      </c>
      <c r="J14" s="257">
        <v>-7983</v>
      </c>
      <c r="K14" s="258">
        <v>-12343</v>
      </c>
      <c r="L14" s="257">
        <v>-6874</v>
      </c>
      <c r="M14" s="256">
        <v>-9012</v>
      </c>
      <c r="N14" s="257">
        <v>-14616</v>
      </c>
      <c r="O14" s="258">
        <v>-20768</v>
      </c>
      <c r="P14" s="257">
        <v>-5310</v>
      </c>
      <c r="Q14" s="256">
        <v>-6601</v>
      </c>
      <c r="R14" s="257">
        <v>-13002</v>
      </c>
      <c r="S14" s="258">
        <v>-16053</v>
      </c>
      <c r="T14" s="257">
        <v>-4935</v>
      </c>
    </row>
    <row r="15" spans="1:20" ht="12.75" customHeight="1">
      <c r="A15" s="249"/>
      <c r="B15" s="249"/>
      <c r="C15" s="249" t="s">
        <v>104</v>
      </c>
      <c r="D15" s="255">
        <v>-8403</v>
      </c>
      <c r="E15" s="256">
        <v>-15947</v>
      </c>
      <c r="F15" s="257">
        <v>-21165</v>
      </c>
      <c r="G15" s="258">
        <v>-33323</v>
      </c>
      <c r="H15" s="257">
        <v>-7271</v>
      </c>
      <c r="I15" s="256">
        <v>-16710</v>
      </c>
      <c r="J15" s="257">
        <v>-24419</v>
      </c>
      <c r="K15" s="258">
        <v>-32456</v>
      </c>
      <c r="L15" s="257">
        <v>-6540</v>
      </c>
      <c r="M15" s="256">
        <f>+-13754+121</f>
        <v>-13633</v>
      </c>
      <c r="N15" s="257">
        <f>121+-24343</f>
        <v>-24222</v>
      </c>
      <c r="O15" s="258">
        <f>127+-34119</f>
        <v>-33992</v>
      </c>
      <c r="P15" s="257">
        <v>-6549</v>
      </c>
      <c r="Q15" s="256">
        <v>-16973</v>
      </c>
      <c r="R15" s="257">
        <v>-26737</v>
      </c>
      <c r="S15" s="258">
        <f>-36478</f>
        <v>-36478</v>
      </c>
      <c r="T15" s="257">
        <v>-5413</v>
      </c>
    </row>
    <row r="16" spans="1:20" ht="12.75" customHeight="1">
      <c r="A16" s="249"/>
      <c r="B16" s="249"/>
      <c r="C16" s="249" t="s">
        <v>105</v>
      </c>
      <c r="D16" s="255">
        <v>675</v>
      </c>
      <c r="E16" s="256">
        <v>1246</v>
      </c>
      <c r="F16" s="257">
        <v>2497</v>
      </c>
      <c r="G16" s="258">
        <v>2002</v>
      </c>
      <c r="H16" s="257">
        <v>1399</v>
      </c>
      <c r="I16" s="256">
        <v>2506</v>
      </c>
      <c r="J16" s="257">
        <v>3929</v>
      </c>
      <c r="K16" s="258">
        <v>5742</v>
      </c>
      <c r="L16" s="257">
        <v>1394</v>
      </c>
      <c r="M16" s="256">
        <v>2846</v>
      </c>
      <c r="N16" s="257">
        <v>5522</v>
      </c>
      <c r="O16" s="258">
        <v>7923</v>
      </c>
      <c r="P16" s="257">
        <v>2484</v>
      </c>
      <c r="Q16" s="256">
        <v>4577</v>
      </c>
      <c r="R16" s="257">
        <v>6599</v>
      </c>
      <c r="S16" s="258">
        <v>8453</v>
      </c>
      <c r="T16" s="257">
        <v>1521</v>
      </c>
    </row>
    <row r="17" spans="1:20" ht="12.75" customHeight="1">
      <c r="A17" s="259"/>
      <c r="B17" s="259"/>
      <c r="C17" s="259" t="s">
        <v>106</v>
      </c>
      <c r="D17" s="260">
        <v>-1703</v>
      </c>
      <c r="E17" s="261">
        <v>-2624</v>
      </c>
      <c r="F17" s="262">
        <v>-4343</v>
      </c>
      <c r="G17" s="263">
        <v>-6797</v>
      </c>
      <c r="H17" s="262">
        <v>1857</v>
      </c>
      <c r="I17" s="261">
        <v>-829</v>
      </c>
      <c r="J17" s="262">
        <v>-4826</v>
      </c>
      <c r="K17" s="263">
        <v>-5999</v>
      </c>
      <c r="L17" s="262">
        <v>-2405</v>
      </c>
      <c r="M17" s="261">
        <v>-6128</v>
      </c>
      <c r="N17" s="262">
        <v>-7310</v>
      </c>
      <c r="O17" s="263">
        <v>-4354</v>
      </c>
      <c r="P17" s="262">
        <v>-3533</v>
      </c>
      <c r="Q17" s="261">
        <v>-2757</v>
      </c>
      <c r="R17" s="262">
        <v>-2891</v>
      </c>
      <c r="S17" s="263">
        <v>-1604</v>
      </c>
      <c r="T17" s="262">
        <v>45</v>
      </c>
    </row>
    <row r="18" spans="1:20" ht="6" customHeight="1">
      <c r="A18" s="249"/>
      <c r="B18" s="249"/>
      <c r="C18" s="249"/>
      <c r="D18" s="255"/>
      <c r="E18" s="256"/>
      <c r="F18" s="257"/>
      <c r="G18" s="258"/>
      <c r="H18" s="257"/>
      <c r="I18" s="256"/>
      <c r="J18" s="257"/>
      <c r="K18" s="258"/>
      <c r="L18" s="264"/>
      <c r="M18" s="256"/>
      <c r="N18" s="257"/>
      <c r="O18" s="258"/>
      <c r="P18" s="257"/>
      <c r="Q18" s="256"/>
      <c r="R18" s="257"/>
      <c r="S18" s="258"/>
      <c r="T18" s="257"/>
    </row>
    <row r="19" spans="1:20" ht="12.75" customHeight="1">
      <c r="A19" s="249"/>
      <c r="B19" s="254" t="s">
        <v>107</v>
      </c>
      <c r="C19" s="249"/>
      <c r="D19" s="265">
        <f aca="true" t="shared" si="0" ref="D19:T19">+SUM(D8:D17)</f>
        <v>43427</v>
      </c>
      <c r="E19" s="266">
        <f t="shared" si="0"/>
        <v>93773</v>
      </c>
      <c r="F19" s="267">
        <f t="shared" si="0"/>
        <v>150479</v>
      </c>
      <c r="G19" s="268">
        <f t="shared" si="0"/>
        <v>207802</v>
      </c>
      <c r="H19" s="267">
        <f t="shared" si="0"/>
        <v>57317</v>
      </c>
      <c r="I19" s="266">
        <f t="shared" si="0"/>
        <v>121746</v>
      </c>
      <c r="J19" s="267">
        <f t="shared" si="0"/>
        <v>176282</v>
      </c>
      <c r="K19" s="268">
        <f t="shared" si="0"/>
        <v>231340</v>
      </c>
      <c r="L19" s="267">
        <f t="shared" si="0"/>
        <v>49116</v>
      </c>
      <c r="M19" s="266">
        <f t="shared" si="0"/>
        <v>102626</v>
      </c>
      <c r="N19" s="267">
        <f t="shared" si="0"/>
        <v>153826</v>
      </c>
      <c r="O19" s="268">
        <f t="shared" si="0"/>
        <v>210289</v>
      </c>
      <c r="P19" s="267">
        <f t="shared" si="0"/>
        <v>50536</v>
      </c>
      <c r="Q19" s="266">
        <f t="shared" si="0"/>
        <v>89008</v>
      </c>
      <c r="R19" s="267">
        <f t="shared" si="0"/>
        <v>147714</v>
      </c>
      <c r="S19" s="268">
        <f t="shared" si="0"/>
        <v>193795</v>
      </c>
      <c r="T19" s="267">
        <f t="shared" si="0"/>
        <v>39817</v>
      </c>
    </row>
    <row r="20" spans="1:20" ht="12.75" customHeight="1">
      <c r="A20" s="249"/>
      <c r="B20" s="249"/>
      <c r="C20" s="249"/>
      <c r="D20" s="255"/>
      <c r="E20" s="256"/>
      <c r="F20" s="257"/>
      <c r="G20" s="258"/>
      <c r="H20" s="257"/>
      <c r="I20" s="256"/>
      <c r="J20" s="257"/>
      <c r="K20" s="258"/>
      <c r="L20" s="257"/>
      <c r="M20" s="256"/>
      <c r="N20" s="257"/>
      <c r="O20" s="258"/>
      <c r="P20" s="257"/>
      <c r="Q20" s="256"/>
      <c r="R20" s="257"/>
      <c r="S20" s="258"/>
      <c r="T20" s="257"/>
    </row>
    <row r="21" spans="1:20" ht="12.75" customHeight="1">
      <c r="A21" s="254" t="s">
        <v>108</v>
      </c>
      <c r="B21" s="249"/>
      <c r="C21" s="249"/>
      <c r="D21" s="255"/>
      <c r="E21" s="256"/>
      <c r="F21" s="257"/>
      <c r="G21" s="258"/>
      <c r="H21" s="257"/>
      <c r="I21" s="256"/>
      <c r="J21" s="257"/>
      <c r="K21" s="258"/>
      <c r="L21" s="257"/>
      <c r="M21" s="256"/>
      <c r="N21" s="269"/>
      <c r="O21" s="258"/>
      <c r="P21" s="257"/>
      <c r="Q21" s="256"/>
      <c r="R21" s="257"/>
      <c r="S21" s="258"/>
      <c r="T21" s="257"/>
    </row>
    <row r="22" spans="1:20" ht="12.75" customHeight="1">
      <c r="A22" s="249"/>
      <c r="B22" s="249"/>
      <c r="C22" s="250"/>
      <c r="D22" s="255"/>
      <c r="E22" s="256"/>
      <c r="F22" s="257"/>
      <c r="G22" s="258"/>
      <c r="H22" s="257"/>
      <c r="I22" s="256"/>
      <c r="J22" s="257"/>
      <c r="K22" s="258"/>
      <c r="L22" s="257"/>
      <c r="M22" s="256"/>
      <c r="N22" s="257"/>
      <c r="O22" s="258"/>
      <c r="P22" s="257"/>
      <c r="Q22" s="256"/>
      <c r="R22" s="257"/>
      <c r="S22" s="258"/>
      <c r="T22" s="257"/>
    </row>
    <row r="23" spans="1:20" ht="12.75" customHeight="1">
      <c r="A23" s="249"/>
      <c r="B23" s="249"/>
      <c r="C23" s="249" t="s">
        <v>109</v>
      </c>
      <c r="D23" s="255">
        <v>-19137</v>
      </c>
      <c r="E23" s="256">
        <v>-44922</v>
      </c>
      <c r="F23" s="257">
        <v>-58929</v>
      </c>
      <c r="G23" s="258">
        <v>-96790</v>
      </c>
      <c r="H23" s="257">
        <v>-9384</v>
      </c>
      <c r="I23" s="256">
        <v>-28268</v>
      </c>
      <c r="J23" s="257">
        <v>-49903</v>
      </c>
      <c r="K23" s="270">
        <v>-103835</v>
      </c>
      <c r="L23" s="271">
        <v>-12746</v>
      </c>
      <c r="M23" s="272">
        <v>-38732</v>
      </c>
      <c r="N23" s="271">
        <v>-57951</v>
      </c>
      <c r="O23" s="258">
        <v>-107949</v>
      </c>
      <c r="P23" s="257">
        <v>-19864</v>
      </c>
      <c r="Q23" s="256">
        <v>-49194</v>
      </c>
      <c r="R23" s="257">
        <v>-71544</v>
      </c>
      <c r="S23" s="258">
        <v>-101864</v>
      </c>
      <c r="T23" s="257">
        <v>-15669</v>
      </c>
    </row>
    <row r="24" spans="1:20" ht="12.75" customHeight="1">
      <c r="A24" s="249"/>
      <c r="B24" s="249"/>
      <c r="C24" s="249" t="s">
        <v>110</v>
      </c>
      <c r="D24" s="255">
        <v>-8524</v>
      </c>
      <c r="E24" s="256">
        <v>-10026.960363205684</v>
      </c>
      <c r="F24" s="257">
        <v>-13439.059381761977</v>
      </c>
      <c r="G24" s="258">
        <v>0</v>
      </c>
      <c r="H24" s="257">
        <v>-14969</v>
      </c>
      <c r="I24" s="256">
        <v>-12467</v>
      </c>
      <c r="J24" s="257">
        <v>-9858</v>
      </c>
      <c r="K24" s="270">
        <v>738</v>
      </c>
      <c r="L24" s="271">
        <v>-19403</v>
      </c>
      <c r="M24" s="272">
        <v>-17059</v>
      </c>
      <c r="N24" s="271">
        <v>-16770</v>
      </c>
      <c r="O24" s="258">
        <v>-8090</v>
      </c>
      <c r="P24" s="257">
        <v>-9858</v>
      </c>
      <c r="Q24" s="256">
        <v>-10226</v>
      </c>
      <c r="R24" s="257">
        <v>-11616</v>
      </c>
      <c r="S24" s="258">
        <v>-8364</v>
      </c>
      <c r="T24" s="257">
        <v>-6103</v>
      </c>
    </row>
    <row r="25" spans="1:20" ht="12.75" customHeight="1">
      <c r="A25" s="249"/>
      <c r="B25" s="249"/>
      <c r="C25" s="249" t="s">
        <v>111</v>
      </c>
      <c r="D25" s="255">
        <v>-2052</v>
      </c>
      <c r="E25" s="256">
        <v>-25043</v>
      </c>
      <c r="F25" s="257">
        <v>-34879</v>
      </c>
      <c r="G25" s="258">
        <v>-35327</v>
      </c>
      <c r="H25" s="257">
        <v>-62</v>
      </c>
      <c r="I25" s="256">
        <v>-662</v>
      </c>
      <c r="J25" s="257">
        <v>-1835</v>
      </c>
      <c r="K25" s="258">
        <v>-1883</v>
      </c>
      <c r="L25" s="257">
        <v>0</v>
      </c>
      <c r="M25" s="256">
        <v>0</v>
      </c>
      <c r="N25" s="257">
        <v>-387</v>
      </c>
      <c r="O25" s="258">
        <v>-762</v>
      </c>
      <c r="P25" s="257">
        <v>0</v>
      </c>
      <c r="Q25" s="256">
        <v>-300</v>
      </c>
      <c r="R25" s="257">
        <v>-1435</v>
      </c>
      <c r="S25" s="258">
        <v>-5193</v>
      </c>
      <c r="T25" s="257">
        <v>-9</v>
      </c>
    </row>
    <row r="26" spans="1:20" ht="12.75" customHeight="1">
      <c r="A26" s="249"/>
      <c r="B26" s="249"/>
      <c r="C26" s="250" t="s">
        <v>112</v>
      </c>
      <c r="D26" s="255">
        <v>22</v>
      </c>
      <c r="E26" s="256">
        <v>29</v>
      </c>
      <c r="F26" s="257">
        <v>373</v>
      </c>
      <c r="G26" s="258">
        <v>379</v>
      </c>
      <c r="H26" s="257">
        <v>485</v>
      </c>
      <c r="I26" s="256">
        <v>485</v>
      </c>
      <c r="J26" s="257">
        <v>485</v>
      </c>
      <c r="K26" s="258">
        <v>485</v>
      </c>
      <c r="L26" s="257">
        <v>0</v>
      </c>
      <c r="M26" s="256">
        <v>0</v>
      </c>
      <c r="N26" s="257">
        <v>0</v>
      </c>
      <c r="O26" s="258">
        <v>0</v>
      </c>
      <c r="P26" s="257">
        <v>0</v>
      </c>
      <c r="Q26" s="256">
        <v>0</v>
      </c>
      <c r="R26" s="257">
        <v>0</v>
      </c>
      <c r="S26" s="258">
        <v>460</v>
      </c>
      <c r="T26" s="257">
        <v>0</v>
      </c>
    </row>
    <row r="27" spans="1:20" ht="12.75" customHeight="1">
      <c r="A27" s="249"/>
      <c r="B27" s="249"/>
      <c r="C27" s="249" t="s">
        <v>113</v>
      </c>
      <c r="D27" s="255">
        <f>59-301</f>
        <v>-242</v>
      </c>
      <c r="E27" s="256">
        <v>8751</v>
      </c>
      <c r="F27" s="257">
        <v>1753</v>
      </c>
      <c r="G27" s="258">
        <v>-13495</v>
      </c>
      <c r="H27" s="257">
        <f>-2225+17633</f>
        <v>15408</v>
      </c>
      <c r="I27" s="256">
        <v>16446</v>
      </c>
      <c r="J27" s="257">
        <v>14224</v>
      </c>
      <c r="K27" s="258">
        <v>-39491</v>
      </c>
      <c r="L27" s="257">
        <v>22299</v>
      </c>
      <c r="M27" s="256">
        <v>8497</v>
      </c>
      <c r="N27" s="257">
        <v>11867</v>
      </c>
      <c r="O27" s="258">
        <v>-4075</v>
      </c>
      <c r="P27" s="257">
        <v>-11660</v>
      </c>
      <c r="Q27" s="256">
        <v>-874</v>
      </c>
      <c r="R27" s="257">
        <v>-15128</v>
      </c>
      <c r="S27" s="258">
        <v>-18547</v>
      </c>
      <c r="T27" s="257">
        <v>39174</v>
      </c>
    </row>
    <row r="28" spans="1:20" ht="12.75" customHeight="1">
      <c r="A28" s="249"/>
      <c r="B28" s="249"/>
      <c r="C28" s="249" t="s">
        <v>114</v>
      </c>
      <c r="D28" s="255">
        <v>0</v>
      </c>
      <c r="E28" s="256">
        <v>0</v>
      </c>
      <c r="F28" s="257">
        <v>0</v>
      </c>
      <c r="G28" s="258">
        <v>0</v>
      </c>
      <c r="H28" s="257">
        <v>0</v>
      </c>
      <c r="I28" s="256">
        <v>0</v>
      </c>
      <c r="J28" s="257">
        <v>0</v>
      </c>
      <c r="K28" s="258">
        <v>0</v>
      </c>
      <c r="L28" s="257">
        <v>1270</v>
      </c>
      <c r="M28" s="256">
        <v>1270</v>
      </c>
      <c r="N28" s="257">
        <v>1270</v>
      </c>
      <c r="O28" s="258">
        <v>1233</v>
      </c>
      <c r="P28" s="257">
        <v>0</v>
      </c>
      <c r="Q28" s="256">
        <v>0</v>
      </c>
      <c r="R28" s="257">
        <v>0</v>
      </c>
      <c r="S28" s="258">
        <v>2074</v>
      </c>
      <c r="T28" s="257">
        <v>780</v>
      </c>
    </row>
    <row r="29" spans="1:20" ht="12.75" customHeight="1">
      <c r="A29" s="259"/>
      <c r="B29" s="259"/>
      <c r="C29" s="259" t="s">
        <v>115</v>
      </c>
      <c r="D29" s="260">
        <v>807</v>
      </c>
      <c r="E29" s="261">
        <v>4111</v>
      </c>
      <c r="F29" s="262">
        <v>6354</v>
      </c>
      <c r="G29" s="263">
        <v>6913</v>
      </c>
      <c r="H29" s="262">
        <v>1157</v>
      </c>
      <c r="I29" s="261">
        <v>2917</v>
      </c>
      <c r="J29" s="262">
        <v>8307</v>
      </c>
      <c r="K29" s="263">
        <v>9105</v>
      </c>
      <c r="L29" s="262">
        <v>2464</v>
      </c>
      <c r="M29" s="261">
        <v>2690</v>
      </c>
      <c r="N29" s="262">
        <v>8271</v>
      </c>
      <c r="O29" s="263">
        <v>6194</v>
      </c>
      <c r="P29" s="262">
        <v>503</v>
      </c>
      <c r="Q29" s="261">
        <v>707</v>
      </c>
      <c r="R29" s="262">
        <v>889</v>
      </c>
      <c r="S29" s="263">
        <v>1135</v>
      </c>
      <c r="T29" s="262">
        <v>197</v>
      </c>
    </row>
    <row r="30" spans="1:20" ht="5.25" customHeight="1">
      <c r="A30" s="249"/>
      <c r="B30" s="249"/>
      <c r="C30" s="249"/>
      <c r="D30" s="255"/>
      <c r="E30" s="256"/>
      <c r="F30" s="257"/>
      <c r="G30" s="258"/>
      <c r="H30" s="257"/>
      <c r="I30" s="256"/>
      <c r="J30" s="257"/>
      <c r="K30" s="258"/>
      <c r="L30" s="273"/>
      <c r="M30" s="256"/>
      <c r="N30" s="257"/>
      <c r="O30" s="258"/>
      <c r="P30" s="257"/>
      <c r="Q30" s="256"/>
      <c r="R30" s="257"/>
      <c r="S30" s="258"/>
      <c r="T30" s="257"/>
    </row>
    <row r="31" spans="1:20" ht="12.75" customHeight="1">
      <c r="A31" s="249"/>
      <c r="B31" s="254" t="s">
        <v>116</v>
      </c>
      <c r="C31" s="249"/>
      <c r="D31" s="265">
        <f aca="true" t="shared" si="1" ref="D31:T31">SUM(D23:D30)</f>
        <v>-29126</v>
      </c>
      <c r="E31" s="266">
        <f t="shared" si="1"/>
        <v>-67100.96036320568</v>
      </c>
      <c r="F31" s="267">
        <f t="shared" si="1"/>
        <v>-98767.05938176198</v>
      </c>
      <c r="G31" s="268">
        <f t="shared" si="1"/>
        <v>-138320</v>
      </c>
      <c r="H31" s="267">
        <f t="shared" si="1"/>
        <v>-7365</v>
      </c>
      <c r="I31" s="266">
        <f t="shared" si="1"/>
        <v>-21549</v>
      </c>
      <c r="J31" s="267">
        <f t="shared" si="1"/>
        <v>-38580</v>
      </c>
      <c r="K31" s="268">
        <f t="shared" si="1"/>
        <v>-134881</v>
      </c>
      <c r="L31" s="267">
        <f t="shared" si="1"/>
        <v>-6116</v>
      </c>
      <c r="M31" s="266">
        <f t="shared" si="1"/>
        <v>-43334</v>
      </c>
      <c r="N31" s="267">
        <f t="shared" si="1"/>
        <v>-53700</v>
      </c>
      <c r="O31" s="268">
        <f t="shared" si="1"/>
        <v>-113449</v>
      </c>
      <c r="P31" s="267">
        <f t="shared" si="1"/>
        <v>-40879</v>
      </c>
      <c r="Q31" s="266">
        <f t="shared" si="1"/>
        <v>-59887</v>
      </c>
      <c r="R31" s="267">
        <f t="shared" si="1"/>
        <v>-98834</v>
      </c>
      <c r="S31" s="268">
        <f t="shared" si="1"/>
        <v>-130299</v>
      </c>
      <c r="T31" s="267">
        <f t="shared" si="1"/>
        <v>18370</v>
      </c>
    </row>
    <row r="32" spans="1:20" ht="12.75" customHeight="1">
      <c r="A32" s="249"/>
      <c r="B32" s="249"/>
      <c r="C32" s="250"/>
      <c r="D32" s="255"/>
      <c r="E32" s="256"/>
      <c r="F32" s="257"/>
      <c r="G32" s="258"/>
      <c r="H32" s="257"/>
      <c r="I32" s="256"/>
      <c r="J32" s="257"/>
      <c r="K32" s="258"/>
      <c r="L32" s="273"/>
      <c r="M32" s="256"/>
      <c r="N32" s="257"/>
      <c r="O32" s="258"/>
      <c r="P32" s="257"/>
      <c r="Q32" s="256"/>
      <c r="R32" s="257"/>
      <c r="S32" s="258"/>
      <c r="T32" s="257"/>
    </row>
    <row r="33" spans="1:20" ht="12.75" customHeight="1">
      <c r="A33" s="254" t="s">
        <v>117</v>
      </c>
      <c r="B33" s="249"/>
      <c r="C33" s="249"/>
      <c r="D33" s="255"/>
      <c r="E33" s="256"/>
      <c r="F33" s="257"/>
      <c r="G33" s="258"/>
      <c r="H33" s="257"/>
      <c r="I33" s="256"/>
      <c r="J33" s="257"/>
      <c r="K33" s="258"/>
      <c r="L33" s="257"/>
      <c r="M33" s="256"/>
      <c r="N33" s="257"/>
      <c r="O33" s="258"/>
      <c r="P33" s="257"/>
      <c r="Q33" s="256"/>
      <c r="R33" s="257"/>
      <c r="S33" s="258"/>
      <c r="T33" s="257"/>
    </row>
    <row r="34" spans="1:20" ht="12.75" customHeight="1">
      <c r="A34" s="249"/>
      <c r="B34" s="249"/>
      <c r="C34" s="249"/>
      <c r="D34" s="255"/>
      <c r="E34" s="256"/>
      <c r="F34" s="257"/>
      <c r="G34" s="258"/>
      <c r="H34" s="257"/>
      <c r="I34" s="256"/>
      <c r="J34" s="257"/>
      <c r="K34" s="258"/>
      <c r="L34" s="257"/>
      <c r="M34" s="256"/>
      <c r="N34" s="257"/>
      <c r="O34" s="258"/>
      <c r="P34" s="257"/>
      <c r="Q34" s="256"/>
      <c r="R34" s="257"/>
      <c r="S34" s="258"/>
      <c r="T34" s="257"/>
    </row>
    <row r="35" spans="1:20" ht="12.75" customHeight="1">
      <c r="A35" s="249"/>
      <c r="B35" s="249"/>
      <c r="C35" s="274" t="s">
        <v>118</v>
      </c>
      <c r="D35" s="255">
        <v>-16</v>
      </c>
      <c r="E35" s="256">
        <v>-58</v>
      </c>
      <c r="F35" s="257">
        <v>-75</v>
      </c>
      <c r="G35" s="258">
        <v>-77</v>
      </c>
      <c r="H35" s="257">
        <v>-76031</v>
      </c>
      <c r="I35" s="256">
        <v>-148807</v>
      </c>
      <c r="J35" s="257">
        <v>-162542</v>
      </c>
      <c r="K35" s="258">
        <v>-162558</v>
      </c>
      <c r="L35" s="257">
        <v>-1</v>
      </c>
      <c r="M35" s="256">
        <v>-77049</v>
      </c>
      <c r="N35" s="257">
        <v>-95269</v>
      </c>
      <c r="O35" s="258">
        <v>-95343</v>
      </c>
      <c r="P35" s="257">
        <v>0</v>
      </c>
      <c r="Q35" s="256">
        <v>-90419</v>
      </c>
      <c r="R35" s="257">
        <v>-93619</v>
      </c>
      <c r="S35" s="258">
        <v>-93640</v>
      </c>
      <c r="T35" s="257">
        <v>-13</v>
      </c>
    </row>
    <row r="36" spans="1:20" ht="12.75" customHeight="1">
      <c r="A36" s="249"/>
      <c r="B36" s="249"/>
      <c r="C36" s="274" t="s">
        <v>119</v>
      </c>
      <c r="D36" s="255">
        <v>-8515</v>
      </c>
      <c r="E36" s="256">
        <v>-14556</v>
      </c>
      <c r="F36" s="257">
        <v>-29662</v>
      </c>
      <c r="G36" s="258">
        <v>-35568</v>
      </c>
      <c r="H36" s="257">
        <v>50441</v>
      </c>
      <c r="I36" s="256">
        <v>85703</v>
      </c>
      <c r="J36" s="257">
        <v>58804</v>
      </c>
      <c r="K36" s="258">
        <v>52946</v>
      </c>
      <c r="L36" s="257">
        <v>-12798</v>
      </c>
      <c r="M36" s="256">
        <v>35908</v>
      </c>
      <c r="N36" s="257">
        <v>19062</v>
      </c>
      <c r="O36" s="258">
        <v>16113</v>
      </c>
      <c r="P36" s="257">
        <v>-14103</v>
      </c>
      <c r="Q36" s="256">
        <v>45497</v>
      </c>
      <c r="R36" s="257">
        <v>29184</v>
      </c>
      <c r="S36" s="258">
        <v>-2920</v>
      </c>
      <c r="T36" s="257">
        <v>-46191</v>
      </c>
    </row>
    <row r="37" spans="1:20" ht="12.75" customHeight="1">
      <c r="A37" s="259"/>
      <c r="B37" s="259"/>
      <c r="C37" s="275" t="s">
        <v>120</v>
      </c>
      <c r="D37" s="260">
        <v>-18</v>
      </c>
      <c r="E37" s="261">
        <v>-26</v>
      </c>
      <c r="F37" s="262">
        <v>-26</v>
      </c>
      <c r="G37" s="263">
        <v>491</v>
      </c>
      <c r="H37" s="262">
        <v>0</v>
      </c>
      <c r="I37" s="261">
        <v>386</v>
      </c>
      <c r="J37" s="262">
        <v>386</v>
      </c>
      <c r="K37" s="263">
        <v>391</v>
      </c>
      <c r="L37" s="262">
        <v>0</v>
      </c>
      <c r="M37" s="261">
        <v>0</v>
      </c>
      <c r="N37" s="262">
        <v>0</v>
      </c>
      <c r="O37" s="263">
        <v>0</v>
      </c>
      <c r="P37" s="262">
        <v>0</v>
      </c>
      <c r="Q37" s="261">
        <v>0</v>
      </c>
      <c r="R37" s="262">
        <v>0</v>
      </c>
      <c r="S37" s="263">
        <v>0</v>
      </c>
      <c r="T37" s="262">
        <v>0</v>
      </c>
    </row>
    <row r="38" spans="1:20" ht="5.25" customHeight="1">
      <c r="A38" s="249"/>
      <c r="B38" s="249"/>
      <c r="C38" s="249"/>
      <c r="D38" s="255"/>
      <c r="E38" s="256"/>
      <c r="F38" s="257"/>
      <c r="G38" s="258"/>
      <c r="H38" s="257"/>
      <c r="I38" s="256"/>
      <c r="J38" s="257"/>
      <c r="K38" s="258"/>
      <c r="L38" s="257"/>
      <c r="M38" s="256"/>
      <c r="N38" s="257"/>
      <c r="O38" s="258"/>
      <c r="P38" s="257"/>
      <c r="Q38" s="256"/>
      <c r="R38" s="257"/>
      <c r="S38" s="258"/>
      <c r="T38" s="257"/>
    </row>
    <row r="39" spans="1:20" ht="12.75" customHeight="1">
      <c r="A39" s="249"/>
      <c r="B39" s="254" t="s">
        <v>121</v>
      </c>
      <c r="C39" s="249"/>
      <c r="D39" s="265">
        <f aca="true" t="shared" si="2" ref="D39:T39">+SUM(D35:D37)</f>
        <v>-8549</v>
      </c>
      <c r="E39" s="266">
        <f t="shared" si="2"/>
        <v>-14640</v>
      </c>
      <c r="F39" s="267">
        <f t="shared" si="2"/>
        <v>-29763</v>
      </c>
      <c r="G39" s="268">
        <f t="shared" si="2"/>
        <v>-35154</v>
      </c>
      <c r="H39" s="267">
        <f t="shared" si="2"/>
        <v>-25590</v>
      </c>
      <c r="I39" s="266">
        <f t="shared" si="2"/>
        <v>-62718</v>
      </c>
      <c r="J39" s="267">
        <f t="shared" si="2"/>
        <v>-103352</v>
      </c>
      <c r="K39" s="268">
        <f t="shared" si="2"/>
        <v>-109221</v>
      </c>
      <c r="L39" s="267">
        <f t="shared" si="2"/>
        <v>-12799</v>
      </c>
      <c r="M39" s="266">
        <f t="shared" si="2"/>
        <v>-41141</v>
      </c>
      <c r="N39" s="267">
        <f t="shared" si="2"/>
        <v>-76207</v>
      </c>
      <c r="O39" s="268">
        <f t="shared" si="2"/>
        <v>-79230</v>
      </c>
      <c r="P39" s="267">
        <f t="shared" si="2"/>
        <v>-14103</v>
      </c>
      <c r="Q39" s="266">
        <f t="shared" si="2"/>
        <v>-44922</v>
      </c>
      <c r="R39" s="267">
        <f t="shared" si="2"/>
        <v>-64435</v>
      </c>
      <c r="S39" s="268">
        <f t="shared" si="2"/>
        <v>-96560</v>
      </c>
      <c r="T39" s="267">
        <f t="shared" si="2"/>
        <v>-46204</v>
      </c>
    </row>
    <row r="40" spans="1:20" ht="6.75" customHeight="1">
      <c r="A40" s="249"/>
      <c r="B40" s="276"/>
      <c r="C40" s="249"/>
      <c r="D40" s="255"/>
      <c r="E40" s="256"/>
      <c r="F40" s="257"/>
      <c r="G40" s="258"/>
      <c r="H40" s="257"/>
      <c r="I40" s="256"/>
      <c r="J40" s="257"/>
      <c r="K40" s="258"/>
      <c r="L40" s="257"/>
      <c r="M40" s="256"/>
      <c r="N40" s="257"/>
      <c r="O40" s="258"/>
      <c r="P40" s="257"/>
      <c r="Q40" s="256"/>
      <c r="R40" s="257"/>
      <c r="S40" s="258"/>
      <c r="T40" s="257"/>
    </row>
    <row r="41" spans="1:20" ht="12.75" customHeight="1">
      <c r="A41" s="249"/>
      <c r="B41" s="254" t="s">
        <v>122</v>
      </c>
      <c r="C41" s="249"/>
      <c r="D41" s="265">
        <v>4247</v>
      </c>
      <c r="E41" s="266">
        <v>5368</v>
      </c>
      <c r="F41" s="267">
        <v>4671</v>
      </c>
      <c r="G41" s="268">
        <v>1569</v>
      </c>
      <c r="H41" s="267">
        <v>-1217</v>
      </c>
      <c r="I41" s="266">
        <v>-1749</v>
      </c>
      <c r="J41" s="267">
        <v>-367</v>
      </c>
      <c r="K41" s="268">
        <v>221</v>
      </c>
      <c r="L41" s="267">
        <v>1221</v>
      </c>
      <c r="M41" s="266">
        <v>-3156</v>
      </c>
      <c r="N41" s="267">
        <v>-1854</v>
      </c>
      <c r="O41" s="268">
        <v>1404</v>
      </c>
      <c r="P41" s="267">
        <v>5780</v>
      </c>
      <c r="Q41" s="266">
        <v>805</v>
      </c>
      <c r="R41" s="267">
        <v>688</v>
      </c>
      <c r="S41" s="268">
        <v>654</v>
      </c>
      <c r="T41" s="267">
        <v>-619</v>
      </c>
    </row>
    <row r="42" spans="1:20" ht="7.5" customHeight="1">
      <c r="A42" s="249"/>
      <c r="B42" s="249"/>
      <c r="C42" s="250"/>
      <c r="D42" s="265"/>
      <c r="E42" s="266"/>
      <c r="F42" s="267"/>
      <c r="G42" s="268"/>
      <c r="H42" s="267"/>
      <c r="I42" s="266"/>
      <c r="J42" s="267"/>
      <c r="K42" s="268"/>
      <c r="L42" s="257"/>
      <c r="M42" s="266"/>
      <c r="N42" s="267"/>
      <c r="O42" s="268"/>
      <c r="P42" s="267"/>
      <c r="Q42" s="266"/>
      <c r="R42" s="267"/>
      <c r="S42" s="268"/>
      <c r="T42" s="267"/>
    </row>
    <row r="43" spans="1:20" ht="12.75" customHeight="1">
      <c r="A43" s="249"/>
      <c r="B43" s="254" t="s">
        <v>123</v>
      </c>
      <c r="C43" s="249"/>
      <c r="D43" s="265">
        <f>+D41+D39+D31+D19</f>
        <v>9999</v>
      </c>
      <c r="E43" s="266">
        <v>17400.039636794318</v>
      </c>
      <c r="F43" s="267">
        <v>26619.94061823802</v>
      </c>
      <c r="G43" s="268">
        <v>35897</v>
      </c>
      <c r="H43" s="267">
        <f>+H41+H39+H31+H19</f>
        <v>23145</v>
      </c>
      <c r="I43" s="266">
        <v>35730</v>
      </c>
      <c r="J43" s="267">
        <v>33983</v>
      </c>
      <c r="K43" s="268">
        <v>-12541</v>
      </c>
      <c r="L43" s="267">
        <v>31422</v>
      </c>
      <c r="M43" s="266">
        <v>14995</v>
      </c>
      <c r="N43" s="267">
        <v>22065</v>
      </c>
      <c r="O43" s="268">
        <v>19014</v>
      </c>
      <c r="P43" s="267">
        <f>+P19+P31+P39+P41</f>
        <v>1334</v>
      </c>
      <c r="Q43" s="266">
        <f>+Q19+Q31+Q39+Q41</f>
        <v>-14996</v>
      </c>
      <c r="R43" s="267">
        <f>+R19+R31+R39+R41</f>
        <v>-14867</v>
      </c>
      <c r="S43" s="268">
        <v>-32410</v>
      </c>
      <c r="T43" s="267">
        <f>+T19+T31+T39+T41</f>
        <v>11364</v>
      </c>
    </row>
    <row r="44" spans="1:20" ht="12.75" customHeight="1">
      <c r="A44" s="249"/>
      <c r="B44" s="249"/>
      <c r="C44" s="250"/>
      <c r="D44" s="255"/>
      <c r="E44" s="272"/>
      <c r="F44" s="271"/>
      <c r="G44" s="270"/>
      <c r="H44" s="271"/>
      <c r="I44" s="272"/>
      <c r="J44" s="277"/>
      <c r="K44" s="270"/>
      <c r="L44" s="257"/>
      <c r="M44" s="256"/>
      <c r="N44" s="257"/>
      <c r="O44" s="258"/>
      <c r="P44" s="257"/>
      <c r="Q44" s="256"/>
      <c r="R44" s="257"/>
      <c r="S44" s="258"/>
      <c r="T44" s="257"/>
    </row>
    <row r="45" spans="1:20" ht="12.75" customHeight="1">
      <c r="A45" s="249"/>
      <c r="B45" s="249"/>
      <c r="C45" s="249" t="s">
        <v>124</v>
      </c>
      <c r="D45" s="255">
        <f>46060-21750</f>
        <v>24310</v>
      </c>
      <c r="E45" s="256">
        <v>24310</v>
      </c>
      <c r="F45" s="257">
        <v>24310</v>
      </c>
      <c r="G45" s="258">
        <v>24310</v>
      </c>
      <c r="H45" s="257">
        <f>77840-17633</f>
        <v>60207</v>
      </c>
      <c r="I45" s="256">
        <v>60207</v>
      </c>
      <c r="J45" s="257">
        <v>60207</v>
      </c>
      <c r="K45" s="258">
        <v>60207</v>
      </c>
      <c r="L45" s="257">
        <v>47666</v>
      </c>
      <c r="M45" s="256">
        <v>47666</v>
      </c>
      <c r="N45" s="257">
        <v>47666</v>
      </c>
      <c r="O45" s="258">
        <v>47666</v>
      </c>
      <c r="P45" s="257">
        <v>66680</v>
      </c>
      <c r="Q45" s="256">
        <v>66680</v>
      </c>
      <c r="R45" s="257">
        <v>66680</v>
      </c>
      <c r="S45" s="258">
        <v>66680</v>
      </c>
      <c r="T45" s="257">
        <v>34270</v>
      </c>
    </row>
    <row r="46" spans="1:20" ht="1.5" customHeight="1">
      <c r="A46" s="249"/>
      <c r="B46" s="249"/>
      <c r="C46" s="249"/>
      <c r="D46" s="255"/>
      <c r="E46" s="256"/>
      <c r="F46" s="257"/>
      <c r="G46" s="258"/>
      <c r="H46" s="257"/>
      <c r="I46" s="256"/>
      <c r="J46" s="257"/>
      <c r="K46" s="258"/>
      <c r="L46" s="257"/>
      <c r="M46" s="256"/>
      <c r="N46" s="257"/>
      <c r="O46" s="258"/>
      <c r="P46" s="257"/>
      <c r="Q46" s="256"/>
      <c r="R46" s="257"/>
      <c r="S46" s="258"/>
      <c r="T46" s="257"/>
    </row>
    <row r="47" spans="1:20" ht="12.75" customHeight="1">
      <c r="A47" s="259"/>
      <c r="B47" s="259"/>
      <c r="C47" s="259" t="s">
        <v>125</v>
      </c>
      <c r="D47" s="260">
        <f>56517-22051</f>
        <v>34466</v>
      </c>
      <c r="E47" s="261">
        <v>41710</v>
      </c>
      <c r="F47" s="262">
        <v>50930</v>
      </c>
      <c r="G47" s="263">
        <v>60207</v>
      </c>
      <c r="H47" s="262">
        <v>83352</v>
      </c>
      <c r="I47" s="261">
        <v>95937</v>
      </c>
      <c r="J47" s="262">
        <v>94190</v>
      </c>
      <c r="K47" s="263">
        <v>47666</v>
      </c>
      <c r="L47" s="262">
        <v>79088</v>
      </c>
      <c r="M47" s="261">
        <v>62661</v>
      </c>
      <c r="N47" s="262">
        <v>69731</v>
      </c>
      <c r="O47" s="263">
        <v>66680</v>
      </c>
      <c r="P47" s="262">
        <v>68014</v>
      </c>
      <c r="Q47" s="261">
        <v>51684</v>
      </c>
      <c r="R47" s="262">
        <v>51813</v>
      </c>
      <c r="S47" s="263">
        <v>34270</v>
      </c>
      <c r="T47" s="262">
        <v>45634</v>
      </c>
    </row>
    <row r="48" spans="1:20" ht="8.25" customHeight="1">
      <c r="A48" s="249"/>
      <c r="B48" s="249"/>
      <c r="C48" s="249"/>
      <c r="D48" s="255"/>
      <c r="E48" s="256"/>
      <c r="F48" s="257"/>
      <c r="G48" s="258"/>
      <c r="H48" s="257"/>
      <c r="I48" s="256"/>
      <c r="J48" s="257"/>
      <c r="K48" s="258"/>
      <c r="L48" s="257"/>
      <c r="M48" s="256"/>
      <c r="N48" s="257"/>
      <c r="O48" s="258"/>
      <c r="P48" s="257"/>
      <c r="Q48" s="256"/>
      <c r="R48" s="257"/>
      <c r="S48" s="258"/>
      <c r="T48" s="257"/>
    </row>
    <row r="49" spans="1:20" ht="12.75" customHeight="1" thickBot="1">
      <c r="A49" s="278"/>
      <c r="B49" s="279" t="s">
        <v>123</v>
      </c>
      <c r="C49" s="278"/>
      <c r="D49" s="280">
        <f aca="true" t="shared" si="3" ref="D49:T49">+D47-D45</f>
        <v>10156</v>
      </c>
      <c r="E49" s="281">
        <f t="shared" si="3"/>
        <v>17400</v>
      </c>
      <c r="F49" s="282">
        <f t="shared" si="3"/>
        <v>26620</v>
      </c>
      <c r="G49" s="283">
        <f t="shared" si="3"/>
        <v>35897</v>
      </c>
      <c r="H49" s="282">
        <f t="shared" si="3"/>
        <v>23145</v>
      </c>
      <c r="I49" s="281">
        <f t="shared" si="3"/>
        <v>35730</v>
      </c>
      <c r="J49" s="282">
        <f t="shared" si="3"/>
        <v>33983</v>
      </c>
      <c r="K49" s="283">
        <f t="shared" si="3"/>
        <v>-12541</v>
      </c>
      <c r="L49" s="282">
        <f t="shared" si="3"/>
        <v>31422</v>
      </c>
      <c r="M49" s="281">
        <f t="shared" si="3"/>
        <v>14995</v>
      </c>
      <c r="N49" s="282">
        <f t="shared" si="3"/>
        <v>22065</v>
      </c>
      <c r="O49" s="283">
        <f t="shared" si="3"/>
        <v>19014</v>
      </c>
      <c r="P49" s="282">
        <f t="shared" si="3"/>
        <v>1334</v>
      </c>
      <c r="Q49" s="281">
        <f t="shared" si="3"/>
        <v>-14996</v>
      </c>
      <c r="R49" s="282">
        <f t="shared" si="3"/>
        <v>-14867</v>
      </c>
      <c r="S49" s="283">
        <f t="shared" si="3"/>
        <v>-32410</v>
      </c>
      <c r="T49" s="282">
        <f t="shared" si="3"/>
        <v>11364</v>
      </c>
    </row>
    <row r="50" spans="11:12" ht="13.5" thickTop="1">
      <c r="K50" s="284"/>
      <c r="L50" s="284"/>
    </row>
    <row r="51" spans="1:20" ht="12.75">
      <c r="A51" s="233" t="s">
        <v>126</v>
      </c>
      <c r="D51" s="285"/>
      <c r="E51" s="285"/>
      <c r="F51" s="285"/>
      <c r="G51" s="285"/>
      <c r="H51" s="285"/>
      <c r="I51" s="285"/>
      <c r="K51" s="284"/>
      <c r="L51" s="284"/>
      <c r="M51" s="285"/>
      <c r="O51" s="285"/>
      <c r="P51" s="273"/>
      <c r="Q51" s="285"/>
      <c r="S51" s="285"/>
      <c r="T51" s="273"/>
    </row>
    <row r="52" spans="1:12" ht="12.75">
      <c r="A52" s="138" t="s">
        <v>127</v>
      </c>
      <c r="K52" s="264"/>
      <c r="L52" s="284"/>
    </row>
    <row r="53" spans="1:19" ht="12.75">
      <c r="A53" s="547" t="s">
        <v>128</v>
      </c>
      <c r="B53" s="548"/>
      <c r="C53" s="548"/>
      <c r="D53" s="548"/>
      <c r="E53" s="548"/>
      <c r="F53" s="548"/>
      <c r="G53" s="548"/>
      <c r="H53" s="548"/>
      <c r="I53" s="548"/>
      <c r="J53" s="548"/>
      <c r="K53" s="284"/>
      <c r="L53" s="284"/>
      <c r="M53" s="284"/>
      <c r="O53" s="284"/>
      <c r="Q53" s="284"/>
      <c r="S53" s="284"/>
    </row>
    <row r="54" spans="1:19" ht="12.75">
      <c r="A54" s="548"/>
      <c r="B54" s="548"/>
      <c r="C54" s="548"/>
      <c r="D54" s="548"/>
      <c r="E54" s="548"/>
      <c r="F54" s="548"/>
      <c r="G54" s="548"/>
      <c r="H54" s="548"/>
      <c r="I54" s="548"/>
      <c r="J54" s="548"/>
      <c r="K54" s="284"/>
      <c r="L54" s="284"/>
      <c r="M54" s="284"/>
      <c r="O54" s="284"/>
      <c r="Q54" s="284"/>
      <c r="S54" s="284"/>
    </row>
    <row r="55" spans="1:19" ht="12.75">
      <c r="A55" s="548"/>
      <c r="B55" s="548"/>
      <c r="C55" s="548"/>
      <c r="D55" s="548"/>
      <c r="E55" s="548"/>
      <c r="F55" s="548"/>
      <c r="G55" s="548"/>
      <c r="H55" s="548"/>
      <c r="I55" s="548"/>
      <c r="J55" s="548"/>
      <c r="K55" s="284"/>
      <c r="L55" s="284"/>
      <c r="M55" s="284"/>
      <c r="O55" s="284"/>
      <c r="Q55" s="284"/>
      <c r="S55" s="284"/>
    </row>
    <row r="56" spans="1:19" ht="12.75">
      <c r="A56" s="548"/>
      <c r="B56" s="548"/>
      <c r="C56" s="548"/>
      <c r="D56" s="548"/>
      <c r="E56" s="548"/>
      <c r="F56" s="548"/>
      <c r="G56" s="548"/>
      <c r="H56" s="548"/>
      <c r="I56" s="548"/>
      <c r="J56" s="548"/>
      <c r="K56" s="284"/>
      <c r="L56" s="284"/>
      <c r="M56" s="284"/>
      <c r="O56" s="284"/>
      <c r="Q56" s="284"/>
      <c r="S56" s="284"/>
    </row>
    <row r="57" spans="1:19" ht="12.75">
      <c r="A57" s="548"/>
      <c r="B57" s="548"/>
      <c r="C57" s="548"/>
      <c r="D57" s="548"/>
      <c r="E57" s="548"/>
      <c r="F57" s="548"/>
      <c r="G57" s="548"/>
      <c r="H57" s="548"/>
      <c r="I57" s="548"/>
      <c r="J57" s="548"/>
      <c r="K57" s="284"/>
      <c r="L57" s="284"/>
      <c r="M57" s="284"/>
      <c r="O57" s="284"/>
      <c r="Q57" s="284"/>
      <c r="S57" s="284"/>
    </row>
    <row r="58" spans="1:19" ht="12.75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284"/>
      <c r="L58" s="284"/>
      <c r="M58" s="284"/>
      <c r="O58" s="284"/>
      <c r="Q58" s="284"/>
      <c r="S58" s="284"/>
    </row>
    <row r="59" spans="1:19" ht="12.75">
      <c r="A59" s="548"/>
      <c r="B59" s="548"/>
      <c r="C59" s="548"/>
      <c r="D59" s="548"/>
      <c r="E59" s="548"/>
      <c r="F59" s="548"/>
      <c r="G59" s="548"/>
      <c r="H59" s="548"/>
      <c r="I59" s="548"/>
      <c r="J59" s="548"/>
      <c r="K59" s="284"/>
      <c r="L59" s="284"/>
      <c r="M59" s="284"/>
      <c r="O59" s="284"/>
      <c r="Q59" s="284"/>
      <c r="S59" s="284"/>
    </row>
    <row r="60" spans="11:12" ht="12.75">
      <c r="K60" s="284"/>
      <c r="L60" s="284"/>
    </row>
    <row r="61" spans="11:12" ht="12.75">
      <c r="K61" s="284"/>
      <c r="L61" s="284"/>
    </row>
    <row r="62" spans="11:12" ht="12.75">
      <c r="K62" s="284"/>
      <c r="L62" s="284"/>
    </row>
    <row r="63" spans="11:12" ht="12.75">
      <c r="K63" s="284"/>
      <c r="L63" s="284"/>
    </row>
    <row r="64" spans="11:12" ht="12.75">
      <c r="K64" s="284"/>
      <c r="L64" s="284"/>
    </row>
    <row r="65" spans="11:12" ht="12.75">
      <c r="K65" s="284"/>
      <c r="L65" s="284"/>
    </row>
    <row r="66" spans="11:12" ht="12.75">
      <c r="K66" s="284"/>
      <c r="L66" s="284"/>
    </row>
    <row r="67" spans="11:12" ht="12.75">
      <c r="K67" s="284"/>
      <c r="L67" s="284"/>
    </row>
    <row r="68" spans="11:12" ht="12.75">
      <c r="K68" s="284"/>
      <c r="L68" s="284"/>
    </row>
    <row r="69" spans="11:12" ht="12.75">
      <c r="K69" s="284"/>
      <c r="L69" s="284"/>
    </row>
    <row r="70" spans="11:12" ht="12.75">
      <c r="K70" s="284"/>
      <c r="L70" s="284"/>
    </row>
    <row r="71" spans="11:12" ht="12.75">
      <c r="K71" s="284"/>
      <c r="L71" s="284"/>
    </row>
    <row r="72" spans="11:12" ht="12.75">
      <c r="K72" s="284"/>
      <c r="L72" s="284"/>
    </row>
    <row r="73" spans="11:12" ht="12.75">
      <c r="K73" s="284"/>
      <c r="L73" s="284"/>
    </row>
    <row r="74" spans="11:12" ht="12.75">
      <c r="K74" s="284"/>
      <c r="L74" s="284"/>
    </row>
    <row r="75" spans="11:12" ht="12.75">
      <c r="K75" s="284"/>
      <c r="L75" s="284"/>
    </row>
    <row r="76" spans="11:12" ht="12.75">
      <c r="K76" s="284"/>
      <c r="L76" s="284"/>
    </row>
    <row r="77" spans="11:12" ht="12.75">
      <c r="K77" s="284"/>
      <c r="L77" s="284"/>
    </row>
    <row r="78" spans="11:12" ht="12.75">
      <c r="K78" s="284"/>
      <c r="L78" s="284"/>
    </row>
    <row r="79" spans="11:12" ht="12.75">
      <c r="K79" s="284"/>
      <c r="L79" s="284"/>
    </row>
    <row r="80" spans="11:12" ht="12.75">
      <c r="K80" s="284"/>
      <c r="L80" s="284"/>
    </row>
    <row r="81" spans="11:12" ht="12.75">
      <c r="K81" s="284"/>
      <c r="L81" s="284"/>
    </row>
    <row r="82" spans="11:12" ht="12.75">
      <c r="K82" s="284"/>
      <c r="L82" s="284"/>
    </row>
    <row r="83" spans="11:12" ht="12.75">
      <c r="K83" s="284"/>
      <c r="L83" s="284"/>
    </row>
    <row r="84" spans="11:12" ht="12.75">
      <c r="K84" s="284"/>
      <c r="L84" s="284"/>
    </row>
    <row r="85" spans="11:12" ht="12.75">
      <c r="K85" s="284"/>
      <c r="L85" s="284"/>
    </row>
    <row r="86" spans="11:12" ht="12.75">
      <c r="K86" s="284"/>
      <c r="L86" s="284"/>
    </row>
    <row r="87" spans="11:12" ht="12.75">
      <c r="K87" s="284"/>
      <c r="L87" s="284"/>
    </row>
    <row r="88" spans="11:12" ht="12.75">
      <c r="K88" s="284"/>
      <c r="L88" s="284"/>
    </row>
    <row r="89" spans="11:12" ht="12.75">
      <c r="K89" s="284"/>
      <c r="L89" s="284"/>
    </row>
    <row r="90" spans="11:12" ht="12.75">
      <c r="K90" s="284"/>
      <c r="L90" s="284"/>
    </row>
    <row r="91" spans="11:12" ht="12.75">
      <c r="K91" s="284"/>
      <c r="L91" s="284"/>
    </row>
    <row r="92" spans="11:12" ht="12.75">
      <c r="K92" s="284"/>
      <c r="L92" s="284"/>
    </row>
    <row r="93" spans="11:12" ht="12.75">
      <c r="K93" s="284"/>
      <c r="L93" s="284"/>
    </row>
    <row r="94" spans="11:12" ht="12.75">
      <c r="K94" s="284"/>
      <c r="L94" s="284"/>
    </row>
    <row r="95" spans="11:12" ht="12.75">
      <c r="K95" s="284"/>
      <c r="L95" s="284"/>
    </row>
    <row r="96" spans="11:12" ht="12.75">
      <c r="K96" s="284"/>
      <c r="L96" s="284"/>
    </row>
    <row r="97" spans="11:12" ht="12.75">
      <c r="K97" s="284"/>
      <c r="L97" s="284"/>
    </row>
    <row r="98" spans="11:12" ht="12.75">
      <c r="K98" s="284"/>
      <c r="L98" s="284"/>
    </row>
    <row r="99" spans="11:12" ht="12.75">
      <c r="K99" s="284"/>
      <c r="L99" s="284"/>
    </row>
    <row r="100" spans="11:12" ht="12.75">
      <c r="K100" s="284"/>
      <c r="L100" s="284"/>
    </row>
    <row r="101" spans="11:12" ht="12.75">
      <c r="K101" s="284"/>
      <c r="L101" s="284"/>
    </row>
    <row r="102" spans="11:12" ht="12.75">
      <c r="K102" s="284"/>
      <c r="L102" s="284"/>
    </row>
    <row r="103" spans="11:12" ht="12.75">
      <c r="K103" s="284"/>
      <c r="L103" s="284"/>
    </row>
    <row r="104" spans="11:12" ht="12.75">
      <c r="K104" s="284"/>
      <c r="L104" s="284"/>
    </row>
    <row r="105" spans="11:12" ht="12.75">
      <c r="K105" s="284"/>
      <c r="L105" s="284"/>
    </row>
    <row r="106" spans="11:12" ht="12.75">
      <c r="K106" s="284"/>
      <c r="L106" s="284"/>
    </row>
    <row r="107" spans="11:12" ht="12.75">
      <c r="K107" s="284"/>
      <c r="L107" s="284"/>
    </row>
    <row r="108" spans="11:12" ht="12.75">
      <c r="K108" s="284"/>
      <c r="L108" s="284"/>
    </row>
    <row r="109" spans="11:12" ht="12.75">
      <c r="K109" s="284"/>
      <c r="L109" s="284"/>
    </row>
    <row r="110" spans="11:12" ht="12.75">
      <c r="K110" s="284"/>
      <c r="L110" s="284"/>
    </row>
    <row r="111" spans="11:12" ht="12.75">
      <c r="K111" s="284"/>
      <c r="L111" s="284"/>
    </row>
    <row r="112" spans="11:12" ht="12.75">
      <c r="K112" s="284"/>
      <c r="L112" s="284"/>
    </row>
    <row r="113" spans="11:12" ht="12.75">
      <c r="K113" s="284"/>
      <c r="L113" s="284"/>
    </row>
    <row r="114" spans="11:12" ht="12.75">
      <c r="K114" s="284"/>
      <c r="L114" s="284"/>
    </row>
    <row r="115" spans="11:12" ht="12.75">
      <c r="K115" s="284"/>
      <c r="L115" s="284"/>
    </row>
    <row r="116" spans="11:12" ht="12.75">
      <c r="K116" s="284"/>
      <c r="L116" s="284"/>
    </row>
    <row r="117" spans="11:12" ht="12.75">
      <c r="K117" s="284"/>
      <c r="L117" s="284"/>
    </row>
    <row r="118" spans="11:12" ht="12.75">
      <c r="K118" s="284"/>
      <c r="L118" s="284"/>
    </row>
    <row r="119" spans="11:12" ht="12.75">
      <c r="K119" s="284"/>
      <c r="L119" s="284"/>
    </row>
    <row r="120" spans="11:12" ht="12.75">
      <c r="K120" s="284"/>
      <c r="L120" s="284"/>
    </row>
    <row r="121" spans="11:12" ht="12.75">
      <c r="K121" s="284"/>
      <c r="L121" s="284"/>
    </row>
    <row r="122" spans="11:12" ht="12.75">
      <c r="K122" s="284"/>
      <c r="L122" s="284"/>
    </row>
    <row r="123" spans="11:12" ht="12.75">
      <c r="K123" s="284"/>
      <c r="L123" s="284"/>
    </row>
    <row r="124" spans="11:12" ht="12.75">
      <c r="K124" s="284"/>
      <c r="L124" s="284"/>
    </row>
    <row r="125" spans="11:12" ht="12.75">
      <c r="K125" s="284"/>
      <c r="L125" s="284"/>
    </row>
    <row r="126" spans="11:12" ht="12.75">
      <c r="K126" s="284"/>
      <c r="L126" s="284"/>
    </row>
    <row r="127" spans="11:12" ht="12.75">
      <c r="K127" s="284"/>
      <c r="L127" s="284"/>
    </row>
    <row r="128" spans="11:12" ht="12.75">
      <c r="K128" s="284"/>
      <c r="L128" s="284"/>
    </row>
    <row r="129" spans="11:12" ht="12.75">
      <c r="K129" s="284"/>
      <c r="L129" s="284"/>
    </row>
    <row r="130" spans="11:12" ht="12.75">
      <c r="K130" s="284"/>
      <c r="L130" s="284"/>
    </row>
    <row r="131" spans="11:12" ht="12.75">
      <c r="K131" s="284"/>
      <c r="L131" s="284"/>
    </row>
    <row r="132" spans="11:12" ht="12.75">
      <c r="K132" s="284"/>
      <c r="L132" s="284"/>
    </row>
    <row r="133" spans="11:12" ht="12.75">
      <c r="K133" s="284"/>
      <c r="L133" s="284"/>
    </row>
    <row r="134" spans="11:12" ht="12.75">
      <c r="K134" s="284"/>
      <c r="L134" s="284"/>
    </row>
    <row r="135" spans="11:12" ht="12.75">
      <c r="K135" s="284"/>
      <c r="L135" s="284"/>
    </row>
    <row r="136" spans="11:12" ht="12.75">
      <c r="K136" s="284"/>
      <c r="L136" s="284"/>
    </row>
    <row r="137" spans="11:12" ht="12.75">
      <c r="K137" s="284"/>
      <c r="L137" s="284"/>
    </row>
    <row r="138" spans="11:12" ht="12.75">
      <c r="K138" s="284"/>
      <c r="L138" s="284"/>
    </row>
    <row r="139" spans="11:12" ht="12.75">
      <c r="K139" s="284"/>
      <c r="L139" s="284"/>
    </row>
    <row r="140" spans="11:12" ht="12.75">
      <c r="K140" s="284"/>
      <c r="L140" s="284"/>
    </row>
    <row r="141" spans="11:12" ht="12.75">
      <c r="K141" s="284"/>
      <c r="L141" s="284"/>
    </row>
    <row r="142" spans="11:12" ht="12.75">
      <c r="K142" s="284"/>
      <c r="L142" s="284"/>
    </row>
    <row r="143" spans="11:12" ht="12.75">
      <c r="K143" s="284"/>
      <c r="L143" s="284"/>
    </row>
  </sheetData>
  <mergeCells count="1">
    <mergeCell ref="A53:J59"/>
  </mergeCells>
  <printOptions/>
  <pageMargins left="0.75" right="0.75" top="1" bottom="1" header="0.5" footer="0.5"/>
  <pageSetup horizontalDpi="600" verticalDpi="600" orientation="landscape" pageOrder="overThenDown" paperSize="9" scale="50" r:id="rId1"/>
  <rowBreaks count="1" manualBreakCount="1">
    <brk id="60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SheetLayoutView="5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92" sqref="M92"/>
    </sheetView>
  </sheetViews>
  <sheetFormatPr defaultColWidth="7.28125" defaultRowHeight="12.75"/>
  <cols>
    <col min="1" max="1" width="3.421875" style="309" customWidth="1"/>
    <col min="2" max="2" width="3.140625" style="287" customWidth="1"/>
    <col min="3" max="3" width="40.140625" style="309" customWidth="1"/>
    <col min="4" max="4" width="13.421875" style="291" customWidth="1"/>
    <col min="5" max="5" width="15.28125" style="309" bestFit="1" customWidth="1"/>
    <col min="6" max="6" width="15.28125" style="291" bestFit="1" customWidth="1"/>
    <col min="7" max="7" width="14.28125" style="384" customWidth="1"/>
    <col min="8" max="8" width="13.421875" style="291" customWidth="1"/>
    <col min="9" max="9" width="15.28125" style="309" bestFit="1" customWidth="1"/>
    <col min="10" max="10" width="15.28125" style="291" bestFit="1" customWidth="1"/>
    <col min="11" max="11" width="14.28125" style="384" customWidth="1"/>
    <col min="12" max="12" width="13.421875" style="291" customWidth="1"/>
    <col min="13" max="16384" width="7.28125" style="291" customWidth="1"/>
  </cols>
  <sheetData>
    <row r="1" spans="1:12" ht="12.75">
      <c r="A1" s="286" t="s">
        <v>0</v>
      </c>
      <c r="C1" s="288"/>
      <c r="D1" s="289">
        <v>2008</v>
      </c>
      <c r="E1" s="289">
        <v>2008</v>
      </c>
      <c r="F1" s="289">
        <v>2008</v>
      </c>
      <c r="G1" s="290">
        <v>2008</v>
      </c>
      <c r="H1" s="289">
        <v>2009</v>
      </c>
      <c r="I1" s="289">
        <v>2009</v>
      </c>
      <c r="J1" s="289">
        <v>2009</v>
      </c>
      <c r="K1" s="290">
        <v>2009</v>
      </c>
      <c r="L1" s="289">
        <v>2010</v>
      </c>
    </row>
    <row r="2" spans="1:12" ht="12.75">
      <c r="A2" s="292" t="s">
        <v>129</v>
      </c>
      <c r="C2" s="293"/>
      <c r="D2" s="11" t="s">
        <v>2</v>
      </c>
      <c r="E2" s="11" t="s">
        <v>3</v>
      </c>
      <c r="F2" s="11" t="s">
        <v>4</v>
      </c>
      <c r="G2" s="13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</row>
    <row r="3" spans="1:12" ht="12.75">
      <c r="A3" s="292"/>
      <c r="C3" s="293"/>
      <c r="D3" s="11"/>
      <c r="E3" s="294"/>
      <c r="F3" s="294"/>
      <c r="G3" s="295"/>
      <c r="H3" s="294" t="s">
        <v>6</v>
      </c>
      <c r="I3" s="294" t="s">
        <v>6</v>
      </c>
      <c r="J3" s="294" t="s">
        <v>6</v>
      </c>
      <c r="K3" s="295" t="s">
        <v>6</v>
      </c>
      <c r="L3" s="296"/>
    </row>
    <row r="4" spans="1:12" ht="12.75">
      <c r="A4" s="297" t="s">
        <v>130</v>
      </c>
      <c r="B4" s="298"/>
      <c r="C4" s="299"/>
      <c r="D4" s="23" t="s">
        <v>8</v>
      </c>
      <c r="E4" s="23" t="s">
        <v>8</v>
      </c>
      <c r="F4" s="23" t="s">
        <v>8</v>
      </c>
      <c r="G4" s="25" t="s">
        <v>8</v>
      </c>
      <c r="H4" s="23" t="s">
        <v>8</v>
      </c>
      <c r="I4" s="23" t="s">
        <v>8</v>
      </c>
      <c r="J4" s="23" t="s">
        <v>8</v>
      </c>
      <c r="K4" s="25" t="s">
        <v>8</v>
      </c>
      <c r="L4" s="23" t="s">
        <v>8</v>
      </c>
    </row>
    <row r="5" spans="1:11" ht="12.75">
      <c r="A5" s="300"/>
      <c r="C5" s="300"/>
      <c r="E5" s="301"/>
      <c r="G5" s="302"/>
      <c r="I5" s="301"/>
      <c r="K5" s="302"/>
    </row>
    <row r="6" spans="1:11" ht="12.75" customHeight="1">
      <c r="A6" s="303" t="s">
        <v>131</v>
      </c>
      <c r="C6" s="304"/>
      <c r="E6" s="305"/>
      <c r="G6" s="306"/>
      <c r="I6" s="305"/>
      <c r="K6" s="306"/>
    </row>
    <row r="7" spans="1:11" ht="12.75" customHeight="1">
      <c r="A7" s="304"/>
      <c r="C7" s="304"/>
      <c r="E7" s="307"/>
      <c r="G7" s="308"/>
      <c r="I7" s="307"/>
      <c r="K7" s="308"/>
    </row>
    <row r="8" spans="3:13" ht="12.75" customHeight="1">
      <c r="C8" s="310" t="s">
        <v>132</v>
      </c>
      <c r="D8" s="311">
        <v>22352</v>
      </c>
      <c r="E8" s="312">
        <v>47127</v>
      </c>
      <c r="F8" s="311">
        <v>68559</v>
      </c>
      <c r="G8" s="313">
        <v>89115</v>
      </c>
      <c r="H8" s="311">
        <v>20373</v>
      </c>
      <c r="I8" s="312">
        <v>39974</v>
      </c>
      <c r="J8" s="311">
        <v>59136</v>
      </c>
      <c r="K8" s="313">
        <v>77709</v>
      </c>
      <c r="L8" s="311">
        <v>17370</v>
      </c>
      <c r="M8" s="314"/>
    </row>
    <row r="9" spans="3:12" ht="12.75" customHeight="1">
      <c r="C9" s="310" t="s">
        <v>133</v>
      </c>
      <c r="D9" s="315">
        <v>8457</v>
      </c>
      <c r="E9" s="312">
        <v>16550</v>
      </c>
      <c r="F9" s="315">
        <v>24624</v>
      </c>
      <c r="G9" s="313">
        <v>32582</v>
      </c>
      <c r="H9" s="315">
        <v>7646</v>
      </c>
      <c r="I9" s="312">
        <v>15137</v>
      </c>
      <c r="J9" s="315">
        <v>22604</v>
      </c>
      <c r="K9" s="313">
        <v>30042</v>
      </c>
      <c r="L9" s="315">
        <v>7580</v>
      </c>
    </row>
    <row r="10" spans="3:12" ht="12.75" customHeight="1">
      <c r="C10" s="310" t="s">
        <v>15</v>
      </c>
      <c r="D10" s="315">
        <v>4581</v>
      </c>
      <c r="E10" s="312">
        <v>9235</v>
      </c>
      <c r="F10" s="315">
        <v>13802</v>
      </c>
      <c r="G10" s="313">
        <v>18412</v>
      </c>
      <c r="H10" s="315">
        <v>5095</v>
      </c>
      <c r="I10" s="312">
        <v>10409</v>
      </c>
      <c r="J10" s="315">
        <v>15869</v>
      </c>
      <c r="K10" s="313">
        <v>21990</v>
      </c>
      <c r="L10" s="315">
        <v>6014</v>
      </c>
    </row>
    <row r="11" spans="3:12" ht="12.75" customHeight="1">
      <c r="C11" s="310" t="s">
        <v>134</v>
      </c>
      <c r="D11" s="315">
        <v>895</v>
      </c>
      <c r="E11" s="312">
        <v>1770</v>
      </c>
      <c r="F11" s="316">
        <v>2549</v>
      </c>
      <c r="G11" s="313">
        <v>3520</v>
      </c>
      <c r="H11" s="315">
        <v>744</v>
      </c>
      <c r="I11" s="312">
        <v>1439</v>
      </c>
      <c r="J11" s="316">
        <v>2148</v>
      </c>
      <c r="K11" s="313">
        <v>3301</v>
      </c>
      <c r="L11" s="315">
        <v>1135</v>
      </c>
    </row>
    <row r="12" spans="2:12" ht="12.75" customHeight="1">
      <c r="B12" s="304" t="s">
        <v>135</v>
      </c>
      <c r="D12" s="317">
        <f aca="true" t="shared" si="0" ref="D12:L12">+SUM(D8:D11)</f>
        <v>36285</v>
      </c>
      <c r="E12" s="318">
        <f t="shared" si="0"/>
        <v>74682</v>
      </c>
      <c r="F12" s="317">
        <f t="shared" si="0"/>
        <v>109534</v>
      </c>
      <c r="G12" s="319">
        <f t="shared" si="0"/>
        <v>143629</v>
      </c>
      <c r="H12" s="317">
        <f t="shared" si="0"/>
        <v>33858</v>
      </c>
      <c r="I12" s="318">
        <f t="shared" si="0"/>
        <v>66959</v>
      </c>
      <c r="J12" s="317">
        <f t="shared" si="0"/>
        <v>99757</v>
      </c>
      <c r="K12" s="319">
        <f t="shared" si="0"/>
        <v>133042</v>
      </c>
      <c r="L12" s="317">
        <f t="shared" si="0"/>
        <v>32099</v>
      </c>
    </row>
    <row r="13" spans="2:12" ht="3" customHeight="1">
      <c r="B13" s="304"/>
      <c r="D13" s="315"/>
      <c r="E13" s="312"/>
      <c r="F13" s="316"/>
      <c r="G13" s="313"/>
      <c r="H13" s="315"/>
      <c r="I13" s="312"/>
      <c r="J13" s="316"/>
      <c r="K13" s="313"/>
      <c r="L13" s="315"/>
    </row>
    <row r="14" spans="1:12" s="322" customFormat="1" ht="12.75" customHeight="1">
      <c r="A14" s="320"/>
      <c r="B14" s="321"/>
      <c r="C14" s="320" t="s">
        <v>132</v>
      </c>
      <c r="D14" s="315">
        <v>36712</v>
      </c>
      <c r="E14" s="312">
        <v>75264</v>
      </c>
      <c r="F14" s="311">
        <v>114670</v>
      </c>
      <c r="G14" s="313">
        <v>152824</v>
      </c>
      <c r="H14" s="315">
        <v>34892</v>
      </c>
      <c r="I14" s="312">
        <v>71371</v>
      </c>
      <c r="J14" s="311">
        <v>107998</v>
      </c>
      <c r="K14" s="313">
        <v>142907</v>
      </c>
      <c r="L14" s="315">
        <v>32688</v>
      </c>
    </row>
    <row r="15" spans="1:12" s="322" customFormat="1" ht="12.75" customHeight="1">
      <c r="A15" s="320"/>
      <c r="B15" s="321"/>
      <c r="C15" s="320" t="s">
        <v>136</v>
      </c>
      <c r="D15" s="315">
        <v>6556</v>
      </c>
      <c r="E15" s="312">
        <v>12956</v>
      </c>
      <c r="F15" s="311">
        <v>19948</v>
      </c>
      <c r="G15" s="313">
        <v>27404</v>
      </c>
      <c r="H15" s="315">
        <v>6863</v>
      </c>
      <c r="I15" s="312">
        <v>13878</v>
      </c>
      <c r="J15" s="311">
        <v>21027</v>
      </c>
      <c r="K15" s="313">
        <v>28555</v>
      </c>
      <c r="L15" s="315">
        <v>7060</v>
      </c>
    </row>
    <row r="16" spans="3:12" ht="12.75" customHeight="1">
      <c r="C16" s="320" t="s">
        <v>137</v>
      </c>
      <c r="D16" s="311">
        <v>3920</v>
      </c>
      <c r="E16" s="323">
        <v>7762</v>
      </c>
      <c r="F16" s="311">
        <v>12292</v>
      </c>
      <c r="G16" s="324">
        <v>17789</v>
      </c>
      <c r="H16" s="311">
        <v>3330</v>
      </c>
      <c r="I16" s="323">
        <v>7287</v>
      </c>
      <c r="J16" s="311">
        <v>11719</v>
      </c>
      <c r="K16" s="324">
        <v>17832</v>
      </c>
      <c r="L16" s="311">
        <v>3964</v>
      </c>
    </row>
    <row r="17" spans="2:12" ht="12.75" customHeight="1">
      <c r="B17" s="325" t="s">
        <v>138</v>
      </c>
      <c r="D17" s="317">
        <f aca="true" t="shared" si="1" ref="D17:L17">+SUM(D14:D16)</f>
        <v>47188</v>
      </c>
      <c r="E17" s="326">
        <f t="shared" si="1"/>
        <v>95982</v>
      </c>
      <c r="F17" s="327">
        <f t="shared" si="1"/>
        <v>146910</v>
      </c>
      <c r="G17" s="328">
        <f t="shared" si="1"/>
        <v>198017</v>
      </c>
      <c r="H17" s="317">
        <f t="shared" si="1"/>
        <v>45085</v>
      </c>
      <c r="I17" s="326">
        <f t="shared" si="1"/>
        <v>92536</v>
      </c>
      <c r="J17" s="317">
        <f t="shared" si="1"/>
        <v>140744</v>
      </c>
      <c r="K17" s="328">
        <f t="shared" si="1"/>
        <v>189294</v>
      </c>
      <c r="L17" s="317">
        <f t="shared" si="1"/>
        <v>43712</v>
      </c>
    </row>
    <row r="18" spans="2:12" ht="3" customHeight="1">
      <c r="B18" s="325"/>
      <c r="D18" s="315"/>
      <c r="E18" s="329"/>
      <c r="F18" s="315"/>
      <c r="G18" s="330"/>
      <c r="H18" s="315"/>
      <c r="I18" s="329"/>
      <c r="J18" s="315"/>
      <c r="K18" s="330"/>
      <c r="L18" s="315"/>
    </row>
    <row r="19" spans="1:12" ht="12.75" customHeight="1">
      <c r="A19" s="304" t="s">
        <v>27</v>
      </c>
      <c r="B19" s="305"/>
      <c r="D19" s="317">
        <f aca="true" t="shared" si="2" ref="D19:L19">+D12+D17</f>
        <v>83473</v>
      </c>
      <c r="E19" s="318">
        <f t="shared" si="2"/>
        <v>170664</v>
      </c>
      <c r="F19" s="317">
        <f t="shared" si="2"/>
        <v>256444</v>
      </c>
      <c r="G19" s="319">
        <f t="shared" si="2"/>
        <v>341646</v>
      </c>
      <c r="H19" s="317">
        <f t="shared" si="2"/>
        <v>78943</v>
      </c>
      <c r="I19" s="318">
        <f t="shared" si="2"/>
        <v>159495</v>
      </c>
      <c r="J19" s="317">
        <f t="shared" si="2"/>
        <v>240501</v>
      </c>
      <c r="K19" s="319">
        <f t="shared" si="2"/>
        <v>322336</v>
      </c>
      <c r="L19" s="317">
        <f t="shared" si="2"/>
        <v>75811</v>
      </c>
    </row>
    <row r="20" spans="1:12" ht="12.75" customHeight="1" hidden="1">
      <c r="A20" s="304"/>
      <c r="B20" s="305"/>
      <c r="D20" s="317"/>
      <c r="E20" s="312"/>
      <c r="F20" s="317"/>
      <c r="G20" s="313"/>
      <c r="H20" s="317"/>
      <c r="I20" s="312"/>
      <c r="J20" s="317"/>
      <c r="K20" s="313"/>
      <c r="L20" s="317"/>
    </row>
    <row r="21" spans="1:12" ht="12.75" customHeight="1">
      <c r="A21" s="304" t="s">
        <v>45</v>
      </c>
      <c r="B21" s="305"/>
      <c r="C21" s="304"/>
      <c r="D21" s="317">
        <v>47607</v>
      </c>
      <c r="E21" s="318">
        <v>100680</v>
      </c>
      <c r="F21" s="317">
        <v>149570</v>
      </c>
      <c r="G21" s="319">
        <v>192800</v>
      </c>
      <c r="H21" s="317">
        <v>46602</v>
      </c>
      <c r="I21" s="318">
        <v>92161</v>
      </c>
      <c r="J21" s="317">
        <v>140189</v>
      </c>
      <c r="K21" s="319">
        <v>181920</v>
      </c>
      <c r="L21" s="317">
        <v>44431</v>
      </c>
    </row>
    <row r="22" spans="1:12" ht="12.75" customHeight="1">
      <c r="A22" s="331" t="s">
        <v>139</v>
      </c>
      <c r="B22" s="332"/>
      <c r="C22" s="331"/>
      <c r="D22" s="333">
        <v>1906</v>
      </c>
      <c r="E22" s="334">
        <v>3978</v>
      </c>
      <c r="F22" s="333">
        <v>6243</v>
      </c>
      <c r="G22" s="335">
        <v>13540</v>
      </c>
      <c r="H22" s="333">
        <v>7929</v>
      </c>
      <c r="I22" s="334">
        <v>15008</v>
      </c>
      <c r="J22" s="333">
        <v>20198</v>
      </c>
      <c r="K22" s="335">
        <v>23774</v>
      </c>
      <c r="L22" s="336">
        <v>4868</v>
      </c>
    </row>
    <row r="23" spans="1:12" ht="12.75" customHeight="1">
      <c r="A23" s="320"/>
      <c r="C23" s="320"/>
      <c r="D23" s="337"/>
      <c r="E23" s="312"/>
      <c r="F23" s="337"/>
      <c r="G23" s="313"/>
      <c r="H23" s="337"/>
      <c r="I23" s="312"/>
      <c r="J23" s="337"/>
      <c r="K23" s="313"/>
      <c r="L23" s="337"/>
    </row>
    <row r="24" spans="1:12" ht="12.75" customHeight="1">
      <c r="A24" s="303" t="s">
        <v>140</v>
      </c>
      <c r="B24" s="338"/>
      <c r="C24" s="339"/>
      <c r="D24" s="340"/>
      <c r="E24" s="318"/>
      <c r="F24" s="340"/>
      <c r="G24" s="341"/>
      <c r="H24" s="340"/>
      <c r="I24" s="318"/>
      <c r="J24" s="340"/>
      <c r="K24" s="341"/>
      <c r="L24" s="340"/>
    </row>
    <row r="25" spans="1:12" ht="12.75" customHeight="1">
      <c r="A25" s="342"/>
      <c r="B25" s="338"/>
      <c r="C25" s="339"/>
      <c r="D25" s="340"/>
      <c r="E25" s="318"/>
      <c r="F25" s="340"/>
      <c r="G25" s="313"/>
      <c r="H25" s="340"/>
      <c r="I25" s="318"/>
      <c r="J25" s="340"/>
      <c r="K25" s="313"/>
      <c r="L25" s="340"/>
    </row>
    <row r="26" spans="1:12" ht="12.75" customHeight="1">
      <c r="A26" s="342"/>
      <c r="B26" s="338"/>
      <c r="C26" s="309" t="s">
        <v>132</v>
      </c>
      <c r="D26" s="337">
        <v>6986</v>
      </c>
      <c r="E26" s="343">
        <v>18935</v>
      </c>
      <c r="F26" s="337">
        <v>25754</v>
      </c>
      <c r="G26" s="313">
        <v>32277</v>
      </c>
      <c r="H26" s="337">
        <v>6223</v>
      </c>
      <c r="I26" s="343">
        <v>12237</v>
      </c>
      <c r="J26" s="337">
        <v>17979</v>
      </c>
      <c r="K26" s="313">
        <v>23492</v>
      </c>
      <c r="L26" s="337">
        <v>5113</v>
      </c>
    </row>
    <row r="27" spans="1:12" ht="12.75" customHeight="1">
      <c r="A27" s="344"/>
      <c r="C27" s="320" t="s">
        <v>17</v>
      </c>
      <c r="D27" s="337">
        <v>6462</v>
      </c>
      <c r="E27" s="343">
        <v>13283</v>
      </c>
      <c r="F27" s="337">
        <v>20142</v>
      </c>
      <c r="G27" s="341">
        <v>26725</v>
      </c>
      <c r="H27" s="337">
        <v>6582</v>
      </c>
      <c r="I27" s="343">
        <v>12965</v>
      </c>
      <c r="J27" s="337">
        <v>19151</v>
      </c>
      <c r="K27" s="341">
        <v>25850</v>
      </c>
      <c r="L27" s="337">
        <v>6129</v>
      </c>
    </row>
    <row r="28" spans="1:12" ht="12.75" customHeight="1">
      <c r="A28" s="303"/>
      <c r="B28" s="304" t="s">
        <v>141</v>
      </c>
      <c r="D28" s="340">
        <f aca="true" t="shared" si="3" ref="D28:L28">+D26+D27</f>
        <v>13448</v>
      </c>
      <c r="E28" s="345">
        <f t="shared" si="3"/>
        <v>32218</v>
      </c>
      <c r="F28" s="327">
        <f t="shared" si="3"/>
        <v>45896</v>
      </c>
      <c r="G28" s="346">
        <f t="shared" si="3"/>
        <v>59002</v>
      </c>
      <c r="H28" s="340">
        <f t="shared" si="3"/>
        <v>12805</v>
      </c>
      <c r="I28" s="345">
        <f t="shared" si="3"/>
        <v>25202</v>
      </c>
      <c r="J28" s="340">
        <f t="shared" si="3"/>
        <v>37130</v>
      </c>
      <c r="K28" s="346">
        <f t="shared" si="3"/>
        <v>49342</v>
      </c>
      <c r="L28" s="340">
        <f t="shared" si="3"/>
        <v>11242</v>
      </c>
    </row>
    <row r="29" spans="1:12" ht="3" customHeight="1">
      <c r="A29" s="303"/>
      <c r="B29" s="304"/>
      <c r="D29" s="340"/>
      <c r="E29" s="318"/>
      <c r="F29" s="340"/>
      <c r="G29" s="319"/>
      <c r="H29" s="340"/>
      <c r="I29" s="318"/>
      <c r="J29" s="340"/>
      <c r="K29" s="319"/>
      <c r="L29" s="340"/>
    </row>
    <row r="30" spans="1:12" ht="12.75" customHeight="1">
      <c r="A30" s="342"/>
      <c r="B30" s="338"/>
      <c r="C30" s="309" t="s">
        <v>132</v>
      </c>
      <c r="D30" s="337">
        <v>11978</v>
      </c>
      <c r="E30" s="343">
        <v>24178</v>
      </c>
      <c r="F30" s="337">
        <v>36399</v>
      </c>
      <c r="G30" s="313">
        <v>48035</v>
      </c>
      <c r="H30" s="337">
        <v>10908</v>
      </c>
      <c r="I30" s="343">
        <v>22015</v>
      </c>
      <c r="J30" s="337">
        <v>33342</v>
      </c>
      <c r="K30" s="313">
        <v>44055</v>
      </c>
      <c r="L30" s="337">
        <v>10013</v>
      </c>
    </row>
    <row r="31" spans="1:12" ht="12.75" customHeight="1">
      <c r="A31" s="342"/>
      <c r="B31" s="338"/>
      <c r="C31" s="309" t="s">
        <v>136</v>
      </c>
      <c r="D31" s="337">
        <v>2923</v>
      </c>
      <c r="E31" s="343">
        <v>5952</v>
      </c>
      <c r="F31" s="337">
        <v>9148</v>
      </c>
      <c r="G31" s="341">
        <v>12463</v>
      </c>
      <c r="H31" s="337">
        <v>3255</v>
      </c>
      <c r="I31" s="343">
        <v>6561</v>
      </c>
      <c r="J31" s="337">
        <v>10141</v>
      </c>
      <c r="K31" s="341">
        <v>13608</v>
      </c>
      <c r="L31" s="337">
        <v>3390</v>
      </c>
    </row>
    <row r="32" spans="1:12" ht="12.75" customHeight="1">
      <c r="A32" s="344"/>
      <c r="C32" s="320" t="s">
        <v>137</v>
      </c>
      <c r="D32" s="337">
        <v>2316</v>
      </c>
      <c r="E32" s="343">
        <v>4920</v>
      </c>
      <c r="F32" s="337">
        <v>7236</v>
      </c>
      <c r="G32" s="341">
        <v>11885</v>
      </c>
      <c r="H32" s="337">
        <v>2275</v>
      </c>
      <c r="I32" s="343">
        <v>4631</v>
      </c>
      <c r="J32" s="337">
        <v>7029</v>
      </c>
      <c r="K32" s="341">
        <v>10662</v>
      </c>
      <c r="L32" s="337">
        <v>2234</v>
      </c>
    </row>
    <row r="33" spans="1:12" ht="12.75" customHeight="1">
      <c r="A33" s="303"/>
      <c r="B33" s="304" t="s">
        <v>138</v>
      </c>
      <c r="D33" s="340">
        <f aca="true" t="shared" si="4" ref="D33:L33">+SUM(D30:D32)</f>
        <v>17217</v>
      </c>
      <c r="E33" s="345">
        <f t="shared" si="4"/>
        <v>35050</v>
      </c>
      <c r="F33" s="340">
        <f t="shared" si="4"/>
        <v>52783</v>
      </c>
      <c r="G33" s="319">
        <f t="shared" si="4"/>
        <v>72383</v>
      </c>
      <c r="H33" s="340">
        <f t="shared" si="4"/>
        <v>16438</v>
      </c>
      <c r="I33" s="345">
        <f t="shared" si="4"/>
        <v>33207</v>
      </c>
      <c r="J33" s="340">
        <f t="shared" si="4"/>
        <v>50512</v>
      </c>
      <c r="K33" s="319">
        <f t="shared" si="4"/>
        <v>68325</v>
      </c>
      <c r="L33" s="340">
        <f t="shared" si="4"/>
        <v>15637</v>
      </c>
    </row>
    <row r="34" spans="1:12" ht="3" customHeight="1">
      <c r="A34" s="303"/>
      <c r="B34" s="304"/>
      <c r="D34" s="337"/>
      <c r="E34" s="312"/>
      <c r="F34" s="337"/>
      <c r="G34" s="313"/>
      <c r="H34" s="337"/>
      <c r="I34" s="312"/>
      <c r="J34" s="337"/>
      <c r="K34" s="313"/>
      <c r="L34" s="337"/>
    </row>
    <row r="35" spans="1:12" ht="12.75" customHeight="1">
      <c r="A35" s="342"/>
      <c r="B35" s="339" t="s">
        <v>142</v>
      </c>
      <c r="D35" s="340">
        <v>10597</v>
      </c>
      <c r="E35" s="345">
        <v>20946</v>
      </c>
      <c r="F35" s="340">
        <v>31908</v>
      </c>
      <c r="G35" s="346">
        <v>47789</v>
      </c>
      <c r="H35" s="340">
        <v>13654</v>
      </c>
      <c r="I35" s="345">
        <v>26122</v>
      </c>
      <c r="J35" s="340">
        <v>35856</v>
      </c>
      <c r="K35" s="346">
        <v>53322</v>
      </c>
      <c r="L35" s="340">
        <v>12724</v>
      </c>
    </row>
    <row r="36" spans="1:12" ht="3" customHeight="1">
      <c r="A36" s="342"/>
      <c r="B36" s="339"/>
      <c r="D36" s="340"/>
      <c r="E36" s="318"/>
      <c r="F36" s="340"/>
      <c r="G36" s="341"/>
      <c r="H36" s="340"/>
      <c r="I36" s="318"/>
      <c r="J36" s="340"/>
      <c r="K36" s="341"/>
      <c r="L36" s="340"/>
    </row>
    <row r="37" spans="1:12" ht="11.25" customHeight="1">
      <c r="A37" s="339" t="s">
        <v>27</v>
      </c>
      <c r="B37" s="305"/>
      <c r="D37" s="347">
        <f aca="true" t="shared" si="5" ref="D37:L37">+D28+D33+D35</f>
        <v>41262</v>
      </c>
      <c r="E37" s="348">
        <f t="shared" si="5"/>
        <v>88214</v>
      </c>
      <c r="F37" s="349">
        <f t="shared" si="5"/>
        <v>130587</v>
      </c>
      <c r="G37" s="319">
        <f t="shared" si="5"/>
        <v>179174</v>
      </c>
      <c r="H37" s="349">
        <f t="shared" si="5"/>
        <v>42897</v>
      </c>
      <c r="I37" s="348">
        <f t="shared" si="5"/>
        <v>84531</v>
      </c>
      <c r="J37" s="349">
        <f t="shared" si="5"/>
        <v>123498</v>
      </c>
      <c r="K37" s="319">
        <f t="shared" si="5"/>
        <v>170989</v>
      </c>
      <c r="L37" s="349">
        <f t="shared" si="5"/>
        <v>39603</v>
      </c>
    </row>
    <row r="38" spans="1:12" ht="12.75" hidden="1">
      <c r="A38" s="339"/>
      <c r="B38" s="305"/>
      <c r="D38" s="349"/>
      <c r="E38" s="348"/>
      <c r="F38" s="349"/>
      <c r="G38" s="319"/>
      <c r="H38" s="349"/>
      <c r="I38" s="348"/>
      <c r="J38" s="349"/>
      <c r="K38" s="319"/>
      <c r="L38" s="349"/>
    </row>
    <row r="39" spans="1:12" ht="12.75" customHeight="1">
      <c r="A39" s="339" t="s">
        <v>45</v>
      </c>
      <c r="B39" s="305"/>
      <c r="D39" s="349">
        <v>22083</v>
      </c>
      <c r="E39" s="350">
        <v>49063</v>
      </c>
      <c r="F39" s="349">
        <v>71050</v>
      </c>
      <c r="G39" s="319">
        <v>90662</v>
      </c>
      <c r="H39" s="349">
        <v>20268</v>
      </c>
      <c r="I39" s="350">
        <v>40023</v>
      </c>
      <c r="J39" s="349">
        <v>60431</v>
      </c>
      <c r="K39" s="319">
        <v>80307</v>
      </c>
      <c r="L39" s="349">
        <v>18765</v>
      </c>
    </row>
    <row r="40" spans="1:12" ht="12.75" customHeight="1">
      <c r="A40" s="331" t="s">
        <v>139</v>
      </c>
      <c r="B40" s="332"/>
      <c r="C40" s="331"/>
      <c r="D40" s="333">
        <v>991</v>
      </c>
      <c r="E40" s="334">
        <v>3658</v>
      </c>
      <c r="F40" s="333">
        <v>4619</v>
      </c>
      <c r="G40" s="335">
        <v>7493</v>
      </c>
      <c r="H40" s="333">
        <v>653</v>
      </c>
      <c r="I40" s="334">
        <v>1607</v>
      </c>
      <c r="J40" s="333">
        <v>2127</v>
      </c>
      <c r="K40" s="335">
        <v>2905</v>
      </c>
      <c r="L40" s="336">
        <v>659</v>
      </c>
    </row>
    <row r="41" spans="3:12" ht="12.75">
      <c r="C41" s="351"/>
      <c r="D41" s="337"/>
      <c r="E41" s="312"/>
      <c r="F41" s="337"/>
      <c r="G41" s="313"/>
      <c r="H41" s="337"/>
      <c r="I41" s="312"/>
      <c r="J41" s="337"/>
      <c r="K41" s="313"/>
      <c r="L41" s="337"/>
    </row>
    <row r="42" spans="1:12" ht="15.75">
      <c r="A42" s="303" t="s">
        <v>143</v>
      </c>
      <c r="C42" s="351"/>
      <c r="D42" s="337"/>
      <c r="E42" s="312"/>
      <c r="F42" s="337"/>
      <c r="G42" s="313"/>
      <c r="H42" s="337"/>
      <c r="I42" s="312"/>
      <c r="J42" s="337"/>
      <c r="K42" s="313"/>
      <c r="L42" s="337"/>
    </row>
    <row r="43" spans="3:12" ht="12.75">
      <c r="C43" s="352"/>
      <c r="D43" s="337"/>
      <c r="E43" s="312"/>
      <c r="F43" s="337"/>
      <c r="G43" s="313"/>
      <c r="H43" s="337"/>
      <c r="I43" s="312"/>
      <c r="J43" s="337"/>
      <c r="K43" s="313"/>
      <c r="L43" s="337"/>
    </row>
    <row r="44" spans="3:12" ht="12.75">
      <c r="C44" s="352" t="s">
        <v>12</v>
      </c>
      <c r="D44" s="337">
        <v>5503</v>
      </c>
      <c r="E44" s="343">
        <v>10837</v>
      </c>
      <c r="F44" s="337">
        <v>16272</v>
      </c>
      <c r="G44" s="341">
        <v>21445</v>
      </c>
      <c r="H44" s="337">
        <v>4869</v>
      </c>
      <c r="I44" s="343">
        <v>9252</v>
      </c>
      <c r="J44" s="337">
        <v>14148</v>
      </c>
      <c r="K44" s="341">
        <v>18760</v>
      </c>
      <c r="L44" s="337">
        <v>3649</v>
      </c>
    </row>
    <row r="45" spans="3:12" ht="12.75">
      <c r="C45" s="352" t="s">
        <v>134</v>
      </c>
      <c r="D45" s="337">
        <v>10139</v>
      </c>
      <c r="E45" s="343">
        <v>19663</v>
      </c>
      <c r="F45" s="337">
        <v>29202</v>
      </c>
      <c r="G45" s="341">
        <v>39675</v>
      </c>
      <c r="H45" s="337">
        <v>9276</v>
      </c>
      <c r="I45" s="343">
        <v>18216</v>
      </c>
      <c r="J45" s="337">
        <v>27138</v>
      </c>
      <c r="K45" s="341">
        <v>35695</v>
      </c>
      <c r="L45" s="337">
        <v>7977</v>
      </c>
    </row>
    <row r="46" spans="1:12" s="322" customFormat="1" ht="12.75">
      <c r="A46" s="339"/>
      <c r="B46" s="339" t="s">
        <v>135</v>
      </c>
      <c r="C46" s="321"/>
      <c r="D46" s="340">
        <f aca="true" t="shared" si="6" ref="D46:L46">+D44+D45</f>
        <v>15642</v>
      </c>
      <c r="E46" s="345">
        <f t="shared" si="6"/>
        <v>30500</v>
      </c>
      <c r="F46" s="340">
        <f t="shared" si="6"/>
        <v>45474</v>
      </c>
      <c r="G46" s="346">
        <f t="shared" si="6"/>
        <v>61120</v>
      </c>
      <c r="H46" s="340">
        <f t="shared" si="6"/>
        <v>14145</v>
      </c>
      <c r="I46" s="345">
        <f t="shared" si="6"/>
        <v>27468</v>
      </c>
      <c r="J46" s="340">
        <f t="shared" si="6"/>
        <v>41286</v>
      </c>
      <c r="K46" s="346">
        <f t="shared" si="6"/>
        <v>54455</v>
      </c>
      <c r="L46" s="340">
        <f t="shared" si="6"/>
        <v>11626</v>
      </c>
    </row>
    <row r="47" spans="1:12" s="322" customFormat="1" ht="3" customHeight="1">
      <c r="A47" s="339"/>
      <c r="B47" s="339"/>
      <c r="C47" s="321"/>
      <c r="D47" s="340"/>
      <c r="E47" s="345"/>
      <c r="F47" s="340"/>
      <c r="G47" s="346"/>
      <c r="H47" s="340"/>
      <c r="I47" s="345"/>
      <c r="J47" s="340"/>
      <c r="K47" s="346"/>
      <c r="L47" s="340"/>
    </row>
    <row r="48" spans="1:12" s="322" customFormat="1" ht="12.75">
      <c r="A48" s="339"/>
      <c r="B48" s="338"/>
      <c r="C48" s="309" t="s">
        <v>12</v>
      </c>
      <c r="D48" s="337">
        <v>18510</v>
      </c>
      <c r="E48" s="343">
        <v>37602</v>
      </c>
      <c r="F48" s="337">
        <v>58358</v>
      </c>
      <c r="G48" s="341">
        <v>78098</v>
      </c>
      <c r="H48" s="337">
        <v>15869</v>
      </c>
      <c r="I48" s="343">
        <v>32419</v>
      </c>
      <c r="J48" s="337">
        <v>49133</v>
      </c>
      <c r="K48" s="341">
        <v>65668</v>
      </c>
      <c r="L48" s="337">
        <v>13555</v>
      </c>
    </row>
    <row r="49" spans="1:12" ht="12.75">
      <c r="A49" s="344"/>
      <c r="C49" s="309" t="s">
        <v>137</v>
      </c>
      <c r="D49" s="337">
        <v>3449</v>
      </c>
      <c r="E49" s="343">
        <v>7454</v>
      </c>
      <c r="F49" s="337">
        <v>10484</v>
      </c>
      <c r="G49" s="341">
        <v>14326</v>
      </c>
      <c r="H49" s="337">
        <v>3113</v>
      </c>
      <c r="I49" s="343">
        <v>6545</v>
      </c>
      <c r="J49" s="337">
        <v>10350</v>
      </c>
      <c r="K49" s="341">
        <v>15333</v>
      </c>
      <c r="L49" s="337">
        <v>3621</v>
      </c>
    </row>
    <row r="50" spans="1:12" ht="12.75">
      <c r="A50" s="344"/>
      <c r="B50" s="339" t="s">
        <v>138</v>
      </c>
      <c r="C50" s="305"/>
      <c r="D50" s="340">
        <f aca="true" t="shared" si="7" ref="D50:L50">+D48+D49</f>
        <v>21959</v>
      </c>
      <c r="E50" s="345">
        <f t="shared" si="7"/>
        <v>45056</v>
      </c>
      <c r="F50" s="340">
        <f t="shared" si="7"/>
        <v>68842</v>
      </c>
      <c r="G50" s="346">
        <f t="shared" si="7"/>
        <v>92424</v>
      </c>
      <c r="H50" s="340">
        <f t="shared" si="7"/>
        <v>18982</v>
      </c>
      <c r="I50" s="345">
        <f t="shared" si="7"/>
        <v>38964</v>
      </c>
      <c r="J50" s="340">
        <f t="shared" si="7"/>
        <v>59483</v>
      </c>
      <c r="K50" s="346">
        <f t="shared" si="7"/>
        <v>81001</v>
      </c>
      <c r="L50" s="340">
        <f t="shared" si="7"/>
        <v>17176</v>
      </c>
    </row>
    <row r="51" spans="1:12" ht="3" customHeight="1">
      <c r="A51" s="344"/>
      <c r="B51" s="339"/>
      <c r="C51" s="305"/>
      <c r="D51" s="337"/>
      <c r="E51" s="343"/>
      <c r="F51" s="337"/>
      <c r="G51" s="341"/>
      <c r="H51" s="337"/>
      <c r="I51" s="343"/>
      <c r="J51" s="337"/>
      <c r="K51" s="341"/>
      <c r="L51" s="337"/>
    </row>
    <row r="52" spans="1:12" ht="12.75">
      <c r="A52" s="339" t="s">
        <v>27</v>
      </c>
      <c r="B52" s="305"/>
      <c r="C52" s="305"/>
      <c r="D52" s="340">
        <f aca="true" t="shared" si="8" ref="D52:L52">+D46+D50</f>
        <v>37601</v>
      </c>
      <c r="E52" s="345">
        <f t="shared" si="8"/>
        <v>75556</v>
      </c>
      <c r="F52" s="340">
        <f t="shared" si="8"/>
        <v>114316</v>
      </c>
      <c r="G52" s="346">
        <f t="shared" si="8"/>
        <v>153544</v>
      </c>
      <c r="H52" s="340">
        <f t="shared" si="8"/>
        <v>33127</v>
      </c>
      <c r="I52" s="345">
        <f t="shared" si="8"/>
        <v>66432</v>
      </c>
      <c r="J52" s="340">
        <f t="shared" si="8"/>
        <v>100769</v>
      </c>
      <c r="K52" s="346">
        <f t="shared" si="8"/>
        <v>135456</v>
      </c>
      <c r="L52" s="340">
        <f t="shared" si="8"/>
        <v>28802</v>
      </c>
    </row>
    <row r="53" spans="1:12" ht="12.75" hidden="1">
      <c r="A53" s="339"/>
      <c r="B53" s="305"/>
      <c r="C53" s="305"/>
      <c r="D53" s="340"/>
      <c r="E53" s="345"/>
      <c r="F53" s="340"/>
      <c r="G53" s="346"/>
      <c r="H53" s="340"/>
      <c r="I53" s="345"/>
      <c r="J53" s="340"/>
      <c r="K53" s="346"/>
      <c r="L53" s="340"/>
    </row>
    <row r="54" spans="1:12" ht="12.75">
      <c r="A54" s="353" t="s">
        <v>45</v>
      </c>
      <c r="B54" s="305"/>
      <c r="D54" s="340">
        <v>-2394</v>
      </c>
      <c r="E54" s="345">
        <v>-6793</v>
      </c>
      <c r="F54" s="340">
        <v>-10111</v>
      </c>
      <c r="G54" s="346">
        <v>-16070</v>
      </c>
      <c r="H54" s="340">
        <v>-5042</v>
      </c>
      <c r="I54" s="345">
        <v>-9229</v>
      </c>
      <c r="J54" s="340">
        <v>-12245</v>
      </c>
      <c r="K54" s="346">
        <v>-22209</v>
      </c>
      <c r="L54" s="340">
        <v>-6164</v>
      </c>
    </row>
    <row r="55" spans="1:12" ht="12.75" customHeight="1">
      <c r="A55" s="331" t="s">
        <v>139</v>
      </c>
      <c r="B55" s="332"/>
      <c r="C55" s="331"/>
      <c r="D55" s="333">
        <v>315</v>
      </c>
      <c r="E55" s="334">
        <v>1513</v>
      </c>
      <c r="F55" s="333">
        <v>2525</v>
      </c>
      <c r="G55" s="335">
        <v>8507</v>
      </c>
      <c r="H55" s="354">
        <v>358</v>
      </c>
      <c r="I55" s="355">
        <v>1095</v>
      </c>
      <c r="J55" s="354">
        <v>2359</v>
      </c>
      <c r="K55" s="335">
        <v>4520</v>
      </c>
      <c r="L55" s="336">
        <v>150</v>
      </c>
    </row>
    <row r="56" spans="3:12" ht="12.75">
      <c r="C56" s="352"/>
      <c r="D56" s="337"/>
      <c r="E56" s="312"/>
      <c r="F56" s="337"/>
      <c r="G56" s="313"/>
      <c r="H56" s="337"/>
      <c r="I56" s="312"/>
      <c r="J56" s="337"/>
      <c r="K56" s="313"/>
      <c r="L56" s="337"/>
    </row>
    <row r="57" spans="1:12" ht="15.75">
      <c r="A57" s="303" t="s">
        <v>144</v>
      </c>
      <c r="C57" s="352"/>
      <c r="D57" s="337"/>
      <c r="E57" s="312"/>
      <c r="F57" s="337"/>
      <c r="G57" s="313"/>
      <c r="H57" s="337"/>
      <c r="I57" s="312"/>
      <c r="J57" s="337"/>
      <c r="K57" s="313"/>
      <c r="L57" s="337"/>
    </row>
    <row r="58" spans="3:12" ht="12.75">
      <c r="C58" s="352"/>
      <c r="D58" s="337"/>
      <c r="E58" s="312"/>
      <c r="F58" s="337"/>
      <c r="G58" s="313"/>
      <c r="H58" s="337"/>
      <c r="I58" s="312"/>
      <c r="J58" s="337"/>
      <c r="K58" s="313"/>
      <c r="L58" s="337"/>
    </row>
    <row r="59" spans="1:12" ht="12.75">
      <c r="A59" s="339" t="s">
        <v>27</v>
      </c>
      <c r="B59" s="305"/>
      <c r="C59" s="339"/>
      <c r="D59" s="340">
        <v>2584</v>
      </c>
      <c r="E59" s="318">
        <v>5272</v>
      </c>
      <c r="F59" s="340">
        <v>7869</v>
      </c>
      <c r="G59" s="319">
        <v>11370</v>
      </c>
      <c r="H59" s="340">
        <v>2654</v>
      </c>
      <c r="I59" s="318">
        <v>5326</v>
      </c>
      <c r="J59" s="340">
        <v>8058</v>
      </c>
      <c r="K59" s="319">
        <v>10556</v>
      </c>
      <c r="L59" s="340">
        <v>1975</v>
      </c>
    </row>
    <row r="60" spans="1:12" ht="12.75" hidden="1">
      <c r="A60" s="339"/>
      <c r="B60" s="305"/>
      <c r="C60" s="339"/>
      <c r="D60" s="340"/>
      <c r="E60" s="318"/>
      <c r="F60" s="340"/>
      <c r="G60" s="319"/>
      <c r="H60" s="340"/>
      <c r="I60" s="318"/>
      <c r="J60" s="340"/>
      <c r="K60" s="319"/>
      <c r="L60" s="340"/>
    </row>
    <row r="61" spans="1:12" ht="12.75">
      <c r="A61" s="339" t="s">
        <v>45</v>
      </c>
      <c r="B61" s="305"/>
      <c r="C61" s="339"/>
      <c r="D61" s="340">
        <v>-12103</v>
      </c>
      <c r="E61" s="345">
        <v>-24127</v>
      </c>
      <c r="F61" s="340">
        <v>-36093</v>
      </c>
      <c r="G61" s="345">
        <v>-48964</v>
      </c>
      <c r="H61" s="356">
        <v>-11220</v>
      </c>
      <c r="I61" s="345">
        <v>-22485</v>
      </c>
      <c r="J61" s="340">
        <v>-33030</v>
      </c>
      <c r="K61" s="346">
        <v>-47485</v>
      </c>
      <c r="L61" s="356">
        <v>-10885</v>
      </c>
    </row>
    <row r="62" spans="1:12" ht="12.75" customHeight="1">
      <c r="A62" s="331" t="s">
        <v>139</v>
      </c>
      <c r="B62" s="332"/>
      <c r="C62" s="331"/>
      <c r="D62" s="333">
        <v>7545</v>
      </c>
      <c r="E62" s="334">
        <v>23332</v>
      </c>
      <c r="F62" s="333">
        <v>34448</v>
      </c>
      <c r="G62" s="335">
        <v>58716</v>
      </c>
      <c r="H62" s="354">
        <v>9190</v>
      </c>
      <c r="I62" s="355">
        <v>25184</v>
      </c>
      <c r="J62" s="354">
        <v>35751</v>
      </c>
      <c r="K62" s="335">
        <v>48989</v>
      </c>
      <c r="L62" s="336">
        <v>7034</v>
      </c>
    </row>
    <row r="63" spans="1:12" ht="12.75">
      <c r="A63" s="344"/>
      <c r="D63" s="337"/>
      <c r="E63" s="312"/>
      <c r="F63" s="337"/>
      <c r="G63" s="313"/>
      <c r="H63" s="337"/>
      <c r="I63" s="312"/>
      <c r="J63" s="337"/>
      <c r="K63" s="313"/>
      <c r="L63" s="337"/>
    </row>
    <row r="64" spans="1:12" ht="15.75">
      <c r="A64" s="303" t="s">
        <v>145</v>
      </c>
      <c r="B64" s="338"/>
      <c r="D64" s="340"/>
      <c r="E64" s="318"/>
      <c r="F64" s="340"/>
      <c r="G64" s="319"/>
      <c r="H64" s="340"/>
      <c r="I64" s="318"/>
      <c r="J64" s="340"/>
      <c r="K64" s="319"/>
      <c r="L64" s="340"/>
    </row>
    <row r="65" spans="1:12" ht="12.75">
      <c r="A65" s="344"/>
      <c r="B65" s="338"/>
      <c r="C65" s="305"/>
      <c r="D65" s="340"/>
      <c r="E65" s="318"/>
      <c r="F65" s="357"/>
      <c r="G65" s="319"/>
      <c r="H65" s="340"/>
      <c r="I65" s="318"/>
      <c r="J65" s="357"/>
      <c r="K65" s="319"/>
      <c r="L65" s="340"/>
    </row>
    <row r="66" spans="1:12" ht="12.75">
      <c r="A66" s="305"/>
      <c r="B66" s="325" t="s">
        <v>135</v>
      </c>
      <c r="C66" s="305"/>
      <c r="D66" s="340">
        <v>9577</v>
      </c>
      <c r="E66" s="318">
        <v>18586</v>
      </c>
      <c r="F66" s="340">
        <v>27268</v>
      </c>
      <c r="G66" s="319">
        <v>36604</v>
      </c>
      <c r="H66" s="340">
        <v>10011</v>
      </c>
      <c r="I66" s="318">
        <v>19403</v>
      </c>
      <c r="J66" s="340">
        <v>28280</v>
      </c>
      <c r="K66" s="319">
        <v>36802</v>
      </c>
      <c r="L66" s="340">
        <v>8198</v>
      </c>
    </row>
    <row r="67" spans="1:12" ht="3" customHeight="1">
      <c r="A67" s="305"/>
      <c r="B67" s="325"/>
      <c r="C67" s="305"/>
      <c r="D67" s="340"/>
      <c r="E67" s="318"/>
      <c r="F67" s="340"/>
      <c r="G67" s="319"/>
      <c r="H67" s="340"/>
      <c r="I67" s="318"/>
      <c r="J67" s="340"/>
      <c r="K67" s="319"/>
      <c r="L67" s="340"/>
    </row>
    <row r="68" spans="1:12" ht="12.75">
      <c r="A68" s="305"/>
      <c r="B68" s="325" t="s">
        <v>138</v>
      </c>
      <c r="C68" s="305"/>
      <c r="D68" s="340">
        <v>8927</v>
      </c>
      <c r="E68" s="318">
        <v>18989</v>
      </c>
      <c r="F68" s="340">
        <v>29088</v>
      </c>
      <c r="G68" s="319">
        <v>39493</v>
      </c>
      <c r="H68" s="340">
        <v>10837</v>
      </c>
      <c r="I68" s="318">
        <v>22897</v>
      </c>
      <c r="J68" s="340">
        <v>35047</v>
      </c>
      <c r="K68" s="319">
        <v>45510</v>
      </c>
      <c r="L68" s="340">
        <v>10186</v>
      </c>
    </row>
    <row r="69" spans="1:12" ht="3" customHeight="1">
      <c r="A69" s="305"/>
      <c r="B69" s="325"/>
      <c r="C69" s="305"/>
      <c r="D69" s="337"/>
      <c r="E69" s="318"/>
      <c r="F69" s="340"/>
      <c r="G69" s="319"/>
      <c r="H69" s="340"/>
      <c r="I69" s="318"/>
      <c r="J69" s="340"/>
      <c r="K69" s="319"/>
      <c r="L69" s="340"/>
    </row>
    <row r="70" spans="1:12" ht="12" customHeight="1">
      <c r="A70" s="325" t="s">
        <v>27</v>
      </c>
      <c r="B70" s="305"/>
      <c r="C70" s="344"/>
      <c r="D70" s="340">
        <f aca="true" t="shared" si="9" ref="D70:L70">+D66+D68</f>
        <v>18504</v>
      </c>
      <c r="E70" s="318">
        <f t="shared" si="9"/>
        <v>37575</v>
      </c>
      <c r="F70" s="340">
        <f t="shared" si="9"/>
        <v>56356</v>
      </c>
      <c r="G70" s="319">
        <f t="shared" si="9"/>
        <v>76097</v>
      </c>
      <c r="H70" s="340">
        <f t="shared" si="9"/>
        <v>20848</v>
      </c>
      <c r="I70" s="318">
        <f t="shared" si="9"/>
        <v>42300</v>
      </c>
      <c r="J70" s="340">
        <f t="shared" si="9"/>
        <v>63327</v>
      </c>
      <c r="K70" s="319">
        <f t="shared" si="9"/>
        <v>82312</v>
      </c>
      <c r="L70" s="340">
        <f t="shared" si="9"/>
        <v>18384</v>
      </c>
    </row>
    <row r="71" spans="1:12" ht="12.75" hidden="1">
      <c r="A71" s="325"/>
      <c r="B71" s="305"/>
      <c r="C71" s="344"/>
      <c r="D71" s="340"/>
      <c r="E71" s="318"/>
      <c r="F71" s="340"/>
      <c r="G71" s="319"/>
      <c r="H71" s="340"/>
      <c r="I71" s="318"/>
      <c r="J71" s="340"/>
      <c r="K71" s="319"/>
      <c r="L71" s="340"/>
    </row>
    <row r="72" spans="1:12" s="322" customFormat="1" ht="12.75">
      <c r="A72" s="358" t="s">
        <v>45</v>
      </c>
      <c r="B72" s="321"/>
      <c r="C72" s="321"/>
      <c r="D72" s="340">
        <v>11453</v>
      </c>
      <c r="E72" s="318">
        <v>20118</v>
      </c>
      <c r="F72" s="340">
        <v>31076</v>
      </c>
      <c r="G72" s="319">
        <v>39132</v>
      </c>
      <c r="H72" s="340">
        <v>11467</v>
      </c>
      <c r="I72" s="318">
        <v>23852</v>
      </c>
      <c r="J72" s="340">
        <v>35306</v>
      </c>
      <c r="K72" s="319">
        <v>42861</v>
      </c>
      <c r="L72" s="340">
        <v>8185</v>
      </c>
    </row>
    <row r="73" spans="1:12" ht="12.75" customHeight="1">
      <c r="A73" s="331" t="s">
        <v>139</v>
      </c>
      <c r="B73" s="332"/>
      <c r="C73" s="331"/>
      <c r="D73" s="333">
        <v>1618</v>
      </c>
      <c r="E73" s="334">
        <v>4883</v>
      </c>
      <c r="F73" s="333">
        <v>7753</v>
      </c>
      <c r="G73" s="335">
        <v>15709</v>
      </c>
      <c r="H73" s="333">
        <v>1359</v>
      </c>
      <c r="I73" s="334">
        <v>4978</v>
      </c>
      <c r="J73" s="333">
        <v>8346</v>
      </c>
      <c r="K73" s="335">
        <v>15320</v>
      </c>
      <c r="L73" s="336">
        <v>1868</v>
      </c>
    </row>
    <row r="74" spans="1:12" ht="12.75">
      <c r="A74" s="344"/>
      <c r="C74" s="344"/>
      <c r="D74" s="359"/>
      <c r="E74" s="360"/>
      <c r="F74" s="359"/>
      <c r="G74" s="361"/>
      <c r="H74" s="340"/>
      <c r="I74" s="360"/>
      <c r="J74" s="359"/>
      <c r="K74" s="361"/>
      <c r="L74" s="340"/>
    </row>
    <row r="75" spans="1:12" ht="15.75">
      <c r="A75" s="303" t="s">
        <v>146</v>
      </c>
      <c r="C75" s="304"/>
      <c r="D75" s="359"/>
      <c r="E75" s="360"/>
      <c r="F75" s="359"/>
      <c r="G75" s="361"/>
      <c r="H75" s="359"/>
      <c r="I75" s="360"/>
      <c r="J75" s="359"/>
      <c r="K75" s="361"/>
      <c r="L75" s="359"/>
    </row>
    <row r="76" spans="1:12" ht="12.75">
      <c r="A76" s="304"/>
      <c r="C76" s="304"/>
      <c r="D76" s="359"/>
      <c r="E76" s="360"/>
      <c r="F76" s="359"/>
      <c r="G76" s="361"/>
      <c r="H76" s="359"/>
      <c r="I76" s="360"/>
      <c r="J76" s="359"/>
      <c r="K76" s="361"/>
      <c r="L76" s="359"/>
    </row>
    <row r="77" spans="1:12" ht="12.75">
      <c r="A77" s="305"/>
      <c r="B77" s="325" t="s">
        <v>135</v>
      </c>
      <c r="C77" s="305"/>
      <c r="D77" s="362">
        <v>4374</v>
      </c>
      <c r="E77" s="350">
        <v>8429</v>
      </c>
      <c r="F77" s="362">
        <v>12667</v>
      </c>
      <c r="G77" s="363">
        <v>16907</v>
      </c>
      <c r="H77" s="362">
        <v>4519</v>
      </c>
      <c r="I77" s="350">
        <v>9097</v>
      </c>
      <c r="J77" s="362">
        <v>13845</v>
      </c>
      <c r="K77" s="363">
        <v>18214</v>
      </c>
      <c r="L77" s="362">
        <v>4099</v>
      </c>
    </row>
    <row r="78" spans="1:12" ht="3" customHeight="1">
      <c r="A78" s="305"/>
      <c r="B78" s="325"/>
      <c r="C78" s="305"/>
      <c r="D78" s="364"/>
      <c r="E78" s="350"/>
      <c r="F78" s="364"/>
      <c r="G78" s="363"/>
      <c r="H78" s="364"/>
      <c r="I78" s="350"/>
      <c r="J78" s="364"/>
      <c r="K78" s="363"/>
      <c r="L78" s="364"/>
    </row>
    <row r="79" spans="1:12" ht="12.75">
      <c r="A79" s="305"/>
      <c r="B79" s="325" t="s">
        <v>138</v>
      </c>
      <c r="C79" s="305"/>
      <c r="D79" s="365">
        <v>3463</v>
      </c>
      <c r="E79" s="350">
        <v>7367</v>
      </c>
      <c r="F79" s="365">
        <v>12468</v>
      </c>
      <c r="G79" s="363">
        <v>16241</v>
      </c>
      <c r="H79" s="365">
        <v>3698</v>
      </c>
      <c r="I79" s="350">
        <v>7773</v>
      </c>
      <c r="J79" s="365">
        <v>12555</v>
      </c>
      <c r="K79" s="363">
        <v>16228</v>
      </c>
      <c r="L79" s="365">
        <v>3349</v>
      </c>
    </row>
    <row r="80" spans="1:12" ht="3" customHeight="1">
      <c r="A80" s="305"/>
      <c r="B80" s="325"/>
      <c r="C80" s="305"/>
      <c r="D80" s="365"/>
      <c r="E80" s="350"/>
      <c r="F80" s="365"/>
      <c r="G80" s="363"/>
      <c r="H80" s="365"/>
      <c r="I80" s="350"/>
      <c r="J80" s="365"/>
      <c r="K80" s="363"/>
      <c r="L80" s="365"/>
    </row>
    <row r="81" spans="1:12" ht="12.75">
      <c r="A81" s="325" t="s">
        <v>27</v>
      </c>
      <c r="B81" s="305"/>
      <c r="C81" s="305"/>
      <c r="D81" s="340">
        <f aca="true" t="shared" si="10" ref="D81:L81">+D77+D79</f>
        <v>7837</v>
      </c>
      <c r="E81" s="318">
        <f t="shared" si="10"/>
        <v>15796</v>
      </c>
      <c r="F81" s="340">
        <f t="shared" si="10"/>
        <v>25135</v>
      </c>
      <c r="G81" s="319">
        <f t="shared" si="10"/>
        <v>33148</v>
      </c>
      <c r="H81" s="340">
        <f t="shared" si="10"/>
        <v>8217</v>
      </c>
      <c r="I81" s="318">
        <f t="shared" si="10"/>
        <v>16870</v>
      </c>
      <c r="J81" s="340">
        <f t="shared" si="10"/>
        <v>26400</v>
      </c>
      <c r="K81" s="319">
        <f t="shared" si="10"/>
        <v>34442</v>
      </c>
      <c r="L81" s="340">
        <f t="shared" si="10"/>
        <v>7448</v>
      </c>
    </row>
    <row r="82" spans="1:12" ht="12.75" hidden="1">
      <c r="A82" s="325"/>
      <c r="B82" s="305"/>
      <c r="C82" s="305"/>
      <c r="D82" s="366"/>
      <c r="E82" s="350"/>
      <c r="F82" s="366"/>
      <c r="G82" s="363"/>
      <c r="H82" s="366"/>
      <c r="I82" s="350"/>
      <c r="J82" s="366"/>
      <c r="K82" s="363"/>
      <c r="L82" s="366"/>
    </row>
    <row r="83" spans="1:12" ht="12.75">
      <c r="A83" s="358" t="s">
        <v>45</v>
      </c>
      <c r="B83" s="321"/>
      <c r="C83" s="305"/>
      <c r="D83" s="366">
        <v>2391</v>
      </c>
      <c r="E83" s="350">
        <v>5237</v>
      </c>
      <c r="F83" s="366">
        <v>8137</v>
      </c>
      <c r="G83" s="363">
        <v>10815</v>
      </c>
      <c r="H83" s="366">
        <v>2812</v>
      </c>
      <c r="I83" s="350">
        <v>5734</v>
      </c>
      <c r="J83" s="366">
        <v>10535</v>
      </c>
      <c r="K83" s="363">
        <v>13736</v>
      </c>
      <c r="L83" s="366">
        <v>1810</v>
      </c>
    </row>
    <row r="84" spans="1:12" ht="12.75" customHeight="1">
      <c r="A84" s="331" t="s">
        <v>139</v>
      </c>
      <c r="B84" s="332"/>
      <c r="C84" s="331"/>
      <c r="D84" s="333">
        <v>503</v>
      </c>
      <c r="E84" s="334">
        <v>1266</v>
      </c>
      <c r="F84" s="333">
        <v>2083</v>
      </c>
      <c r="G84" s="335">
        <v>3751</v>
      </c>
      <c r="H84" s="333">
        <v>788</v>
      </c>
      <c r="I84" s="334">
        <v>1404</v>
      </c>
      <c r="J84" s="333">
        <v>2688</v>
      </c>
      <c r="K84" s="335">
        <v>4913</v>
      </c>
      <c r="L84" s="336">
        <v>603</v>
      </c>
    </row>
    <row r="85" spans="1:12" ht="12.75">
      <c r="A85" s="304"/>
      <c r="B85" s="305"/>
      <c r="C85" s="304"/>
      <c r="D85" s="317"/>
      <c r="E85" s="318"/>
      <c r="F85" s="317"/>
      <c r="G85" s="319"/>
      <c r="H85" s="317"/>
      <c r="I85" s="318"/>
      <c r="J85" s="317"/>
      <c r="K85" s="319"/>
      <c r="L85" s="317"/>
    </row>
    <row r="86" spans="1:12" ht="12.75">
      <c r="A86" s="367"/>
      <c r="B86" s="368"/>
      <c r="C86" s="367"/>
      <c r="D86" s="359"/>
      <c r="E86" s="360"/>
      <c r="F86" s="359"/>
      <c r="G86" s="361"/>
      <c r="H86" s="359"/>
      <c r="I86" s="360"/>
      <c r="J86" s="359"/>
      <c r="K86" s="361"/>
      <c r="L86" s="359"/>
    </row>
    <row r="87" spans="1:12" ht="12.75">
      <c r="A87" s="369" t="s">
        <v>147</v>
      </c>
      <c r="C87" s="320"/>
      <c r="D87" s="370"/>
      <c r="E87" s="371"/>
      <c r="F87" s="370"/>
      <c r="G87" s="372"/>
      <c r="H87" s="370"/>
      <c r="I87" s="371"/>
      <c r="J87" s="370"/>
      <c r="K87" s="372"/>
      <c r="L87" s="370"/>
    </row>
    <row r="88" spans="1:12" ht="12.75">
      <c r="A88" s="373" t="s">
        <v>148</v>
      </c>
      <c r="B88" s="374"/>
      <c r="C88" s="342"/>
      <c r="D88" s="375">
        <v>259.35</v>
      </c>
      <c r="E88" s="376">
        <v>253.41</v>
      </c>
      <c r="F88" s="375">
        <v>247.77</v>
      </c>
      <c r="G88" s="377">
        <v>250.39</v>
      </c>
      <c r="H88" s="375">
        <v>292.82</v>
      </c>
      <c r="I88" s="376">
        <v>289.73</v>
      </c>
      <c r="J88" s="375">
        <v>283.14</v>
      </c>
      <c r="K88" s="377">
        <v>280.3</v>
      </c>
      <c r="L88" s="375">
        <v>269.9</v>
      </c>
    </row>
    <row r="89" spans="1:12" ht="12.75">
      <c r="A89" s="378" t="s">
        <v>149</v>
      </c>
      <c r="B89" s="379"/>
      <c r="C89" s="331"/>
      <c r="D89" s="380">
        <v>4.23</v>
      </c>
      <c r="E89" s="381">
        <v>4.14</v>
      </c>
      <c r="F89" s="380">
        <v>4.05</v>
      </c>
      <c r="G89" s="382">
        <v>4.09</v>
      </c>
      <c r="H89" s="380">
        <v>4.77</v>
      </c>
      <c r="I89" s="381">
        <v>4.72</v>
      </c>
      <c r="J89" s="380">
        <v>4.62</v>
      </c>
      <c r="K89" s="382">
        <v>4.57</v>
      </c>
      <c r="L89" s="380">
        <v>4.4</v>
      </c>
    </row>
    <row r="90" spans="1:12" ht="12.75">
      <c r="A90" s="304"/>
      <c r="C90" s="304"/>
      <c r="D90" s="359"/>
      <c r="E90" s="360"/>
      <c r="F90" s="359"/>
      <c r="G90" s="361"/>
      <c r="H90" s="359"/>
      <c r="I90" s="360"/>
      <c r="J90" s="359"/>
      <c r="K90" s="361"/>
      <c r="L90" s="359"/>
    </row>
    <row r="91" spans="1:12" s="322" customFormat="1" ht="12.75">
      <c r="A91" s="342"/>
      <c r="B91" s="338"/>
      <c r="C91" s="339"/>
      <c r="D91" s="340"/>
      <c r="E91" s="318"/>
      <c r="F91" s="340"/>
      <c r="G91" s="319"/>
      <c r="H91" s="340"/>
      <c r="I91" s="318"/>
      <c r="J91" s="340"/>
      <c r="K91" s="319"/>
      <c r="L91" s="340"/>
    </row>
    <row r="92" spans="1:12" s="322" customFormat="1" ht="12.75">
      <c r="A92" s="342"/>
      <c r="B92" s="338"/>
      <c r="C92" s="339"/>
      <c r="D92" s="340"/>
      <c r="E92" s="345"/>
      <c r="F92" s="340"/>
      <c r="G92" s="346"/>
      <c r="H92" s="340"/>
      <c r="I92" s="345"/>
      <c r="J92" s="340"/>
      <c r="K92" s="346"/>
      <c r="L92" s="340"/>
    </row>
    <row r="93" spans="1:12" s="322" customFormat="1" ht="12.75">
      <c r="A93" s="342"/>
      <c r="B93" s="338"/>
      <c r="C93" s="339"/>
      <c r="D93" s="340"/>
      <c r="E93" s="345"/>
      <c r="F93" s="340"/>
      <c r="G93" s="346"/>
      <c r="H93" s="340"/>
      <c r="I93" s="345"/>
      <c r="J93" s="340"/>
      <c r="K93" s="346"/>
      <c r="L93" s="340"/>
    </row>
    <row r="94" spans="1:12" ht="12.75">
      <c r="A94" s="320"/>
      <c r="C94" s="320"/>
      <c r="D94" s="359"/>
      <c r="E94" s="360"/>
      <c r="F94" s="359"/>
      <c r="G94" s="361"/>
      <c r="H94" s="359"/>
      <c r="I94" s="360"/>
      <c r="J94" s="359"/>
      <c r="K94" s="361"/>
      <c r="L94" s="359"/>
    </row>
    <row r="95" spans="1:12" ht="12.75">
      <c r="A95" s="344"/>
      <c r="C95" s="320"/>
      <c r="D95" s="383"/>
      <c r="E95" s="360"/>
      <c r="F95" s="383"/>
      <c r="G95" s="361"/>
      <c r="H95" s="383"/>
      <c r="I95" s="360"/>
      <c r="J95" s="383"/>
      <c r="K95" s="361"/>
      <c r="L95" s="383"/>
    </row>
  </sheetData>
  <printOptions/>
  <pageMargins left="0.75" right="0.75" top="1" bottom="1" header="0.5" footer="0.5"/>
  <pageSetup horizontalDpi="600" verticalDpi="600" orientation="portrait" paperSize="9" scale="53" r:id="rId1"/>
  <rowBreaks count="1" manualBreakCount="1">
    <brk id="8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10"/>
  <sheetViews>
    <sheetView showGridLines="0" zoomScaleSheetLayoutView="50" workbookViewId="0" topLeftCell="A1">
      <pane xSplit="1" ySplit="3" topLeftCell="D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" sqref="J2"/>
    </sheetView>
  </sheetViews>
  <sheetFormatPr defaultColWidth="9.140625" defaultRowHeight="12.75"/>
  <cols>
    <col min="1" max="1" width="51.28125" style="233" customWidth="1"/>
    <col min="2" max="2" width="13.7109375" style="391" customWidth="1"/>
    <col min="3" max="5" width="13.7109375" style="233" customWidth="1"/>
    <col min="6" max="6" width="13.57421875" style="391" bestFit="1" customWidth="1"/>
    <col min="7" max="9" width="13.7109375" style="233" customWidth="1"/>
    <col min="10" max="10" width="13.57421875" style="391" bestFit="1" customWidth="1"/>
    <col min="11" max="16384" width="9.140625" style="391" customWidth="1"/>
  </cols>
  <sheetData>
    <row r="1" spans="1:10" ht="18.75">
      <c r="A1" s="385" t="s">
        <v>150</v>
      </c>
      <c r="B1" s="386" t="s">
        <v>151</v>
      </c>
      <c r="C1" s="386" t="s">
        <v>152</v>
      </c>
      <c r="D1" s="387" t="s">
        <v>153</v>
      </c>
      <c r="E1" s="388" t="s">
        <v>154</v>
      </c>
      <c r="F1" s="389" t="s">
        <v>155</v>
      </c>
      <c r="G1" s="386" t="s">
        <v>156</v>
      </c>
      <c r="H1" s="387" t="s">
        <v>157</v>
      </c>
      <c r="I1" s="390" t="s">
        <v>158</v>
      </c>
      <c r="J1" s="389" t="s">
        <v>237</v>
      </c>
    </row>
    <row r="2" spans="1:10" ht="1.5" customHeight="1">
      <c r="A2" s="392"/>
      <c r="B2" s="16"/>
      <c r="C2" s="16"/>
      <c r="D2" s="16"/>
      <c r="E2" s="393"/>
      <c r="F2" s="394"/>
      <c r="G2" s="16"/>
      <c r="H2" s="16"/>
      <c r="I2" s="393"/>
      <c r="J2" s="394"/>
    </row>
    <row r="3" spans="1:10" ht="18" customHeight="1">
      <c r="A3" s="395" t="s">
        <v>159</v>
      </c>
      <c r="B3" s="244" t="s">
        <v>6</v>
      </c>
      <c r="C3" s="244" t="s">
        <v>6</v>
      </c>
      <c r="D3" s="244" t="s">
        <v>6</v>
      </c>
      <c r="E3" s="147" t="s">
        <v>6</v>
      </c>
      <c r="F3" s="244" t="s">
        <v>6</v>
      </c>
      <c r="G3" s="244" t="s">
        <v>6</v>
      </c>
      <c r="H3" s="244" t="s">
        <v>6</v>
      </c>
      <c r="I3" s="147" t="s">
        <v>6</v>
      </c>
      <c r="J3" s="244"/>
    </row>
    <row r="4" spans="1:9" ht="12" customHeight="1">
      <c r="A4" s="395"/>
      <c r="B4" s="396"/>
      <c r="C4" s="397"/>
      <c r="D4" s="398"/>
      <c r="E4" s="399"/>
      <c r="G4" s="397"/>
      <c r="H4" s="398"/>
      <c r="I4" s="399"/>
    </row>
    <row r="5" spans="1:10" ht="12" customHeight="1">
      <c r="A5" s="400" t="s">
        <v>46</v>
      </c>
      <c r="B5" s="401">
        <v>0.424</v>
      </c>
      <c r="C5" s="402">
        <v>0.43</v>
      </c>
      <c r="D5" s="403">
        <v>0.425</v>
      </c>
      <c r="E5" s="404">
        <v>0.399</v>
      </c>
      <c r="F5" s="403">
        <v>0.405</v>
      </c>
      <c r="G5" s="402">
        <v>0.409</v>
      </c>
      <c r="H5" s="403">
        <v>0.421</v>
      </c>
      <c r="I5" s="404">
        <v>0.387</v>
      </c>
      <c r="J5" s="403">
        <v>0.391</v>
      </c>
    </row>
    <row r="6" spans="1:10" ht="12" customHeight="1">
      <c r="A6" s="400" t="s">
        <v>160</v>
      </c>
      <c r="B6" s="401">
        <v>0.252</v>
      </c>
      <c r="C6" s="402">
        <v>0.264</v>
      </c>
      <c r="D6" s="403">
        <v>0.268</v>
      </c>
      <c r="E6" s="404">
        <v>0.241</v>
      </c>
      <c r="F6" s="403">
        <v>0.25</v>
      </c>
      <c r="G6" s="402">
        <v>0.25</v>
      </c>
      <c r="H6" s="403">
        <v>0.262</v>
      </c>
      <c r="I6" s="404">
        <v>0.228</v>
      </c>
      <c r="J6" s="403">
        <v>0.227</v>
      </c>
    </row>
    <row r="7" spans="1:10" ht="12" customHeight="1">
      <c r="A7" s="400" t="s">
        <v>161</v>
      </c>
      <c r="B7" s="401">
        <v>0.136</v>
      </c>
      <c r="C7" s="402">
        <v>0.16</v>
      </c>
      <c r="D7" s="403">
        <v>0.16</v>
      </c>
      <c r="E7" s="404">
        <v>0.138</v>
      </c>
      <c r="F7" s="403">
        <v>0.135</v>
      </c>
      <c r="G7" s="402">
        <v>0.139</v>
      </c>
      <c r="H7" s="403">
        <v>0.14</v>
      </c>
      <c r="I7" s="404">
        <v>0.121</v>
      </c>
      <c r="J7" s="403">
        <v>0.112</v>
      </c>
    </row>
    <row r="8" spans="1:10" ht="12.75" customHeight="1">
      <c r="A8" s="400" t="s">
        <v>162</v>
      </c>
      <c r="B8" s="405">
        <v>0.078</v>
      </c>
      <c r="C8" s="406">
        <v>0.115</v>
      </c>
      <c r="D8" s="407">
        <v>0.115</v>
      </c>
      <c r="E8" s="404">
        <v>0.16</v>
      </c>
      <c r="F8" s="403">
        <v>0.125</v>
      </c>
      <c r="G8" s="402">
        <v>0.153</v>
      </c>
      <c r="H8" s="403">
        <v>0.149</v>
      </c>
      <c r="I8" s="404">
        <v>0.158</v>
      </c>
      <c r="J8" s="403">
        <v>0.107</v>
      </c>
    </row>
    <row r="9" spans="1:10" ht="12.75" customHeight="1">
      <c r="A9" s="400" t="s">
        <v>163</v>
      </c>
      <c r="B9" s="401">
        <v>0.078</v>
      </c>
      <c r="C9" s="402">
        <v>0.095</v>
      </c>
      <c r="D9" s="403">
        <v>0.095</v>
      </c>
      <c r="E9" s="404">
        <v>0.081</v>
      </c>
      <c r="F9" s="403">
        <v>0.072</v>
      </c>
      <c r="G9" s="402">
        <v>0.077</v>
      </c>
      <c r="H9" s="403">
        <v>0.077</v>
      </c>
      <c r="I9" s="404">
        <v>0.067</v>
      </c>
      <c r="J9" s="403">
        <v>0.057</v>
      </c>
    </row>
    <row r="10" spans="1:10" ht="12.75" customHeight="1">
      <c r="A10" s="400" t="s">
        <v>164</v>
      </c>
      <c r="B10" s="401">
        <v>0.168</v>
      </c>
      <c r="C10" s="402">
        <v>0.216</v>
      </c>
      <c r="D10" s="403">
        <v>0.209</v>
      </c>
      <c r="E10" s="408">
        <v>0.178</v>
      </c>
      <c r="F10" s="407">
        <v>0.155</v>
      </c>
      <c r="G10" s="402">
        <v>0.171</v>
      </c>
      <c r="H10" s="403">
        <v>0.168</v>
      </c>
      <c r="I10" s="404">
        <v>0.145</v>
      </c>
      <c r="J10" s="403">
        <v>0.121</v>
      </c>
    </row>
    <row r="11" spans="1:10" ht="12.75" customHeight="1">
      <c r="A11" s="400" t="s">
        <v>85</v>
      </c>
      <c r="B11" s="409">
        <v>238670</v>
      </c>
      <c r="C11" s="410">
        <v>289482</v>
      </c>
      <c r="D11" s="409">
        <v>271160</v>
      </c>
      <c r="E11" s="411">
        <v>254332</v>
      </c>
      <c r="F11" s="409">
        <v>217780</v>
      </c>
      <c r="G11" s="410">
        <v>311882</v>
      </c>
      <c r="H11" s="409">
        <v>284272</v>
      </c>
      <c r="I11" s="412">
        <v>269429</v>
      </c>
      <c r="J11" s="409">
        <v>265301</v>
      </c>
    </row>
    <row r="12" spans="1:10" ht="12.75" customHeight="1">
      <c r="A12" s="400" t="s">
        <v>165</v>
      </c>
      <c r="B12" s="413">
        <v>0.281</v>
      </c>
      <c r="C12" s="402">
        <v>0.346</v>
      </c>
      <c r="D12" s="403">
        <v>0.323</v>
      </c>
      <c r="E12" s="408">
        <v>0.299</v>
      </c>
      <c r="F12" s="407">
        <v>0.249</v>
      </c>
      <c r="G12" s="402">
        <v>0.354</v>
      </c>
      <c r="H12" s="403">
        <v>0.323</v>
      </c>
      <c r="I12" s="404">
        <v>0.308</v>
      </c>
      <c r="J12" s="403">
        <v>0.3</v>
      </c>
    </row>
    <row r="13" spans="1:10" ht="12.75" customHeight="1" thickBot="1">
      <c r="A13" s="414" t="s">
        <v>166</v>
      </c>
      <c r="B13" s="415">
        <v>10897</v>
      </c>
      <c r="C13" s="416">
        <v>10559</v>
      </c>
      <c r="D13" s="417">
        <v>10564</v>
      </c>
      <c r="E13" s="418">
        <v>10439</v>
      </c>
      <c r="F13" s="417">
        <v>10656</v>
      </c>
      <c r="G13" s="416">
        <v>10809</v>
      </c>
      <c r="H13" s="417">
        <v>10826</v>
      </c>
      <c r="I13" s="418">
        <v>10828</v>
      </c>
      <c r="J13" s="417">
        <v>10397</v>
      </c>
    </row>
    <row r="14" spans="1:10" s="233" customFormat="1" ht="12.75" customHeight="1" thickTop="1">
      <c r="A14" s="395"/>
      <c r="B14" s="409"/>
      <c r="C14" s="410"/>
      <c r="D14" s="409"/>
      <c r="E14" s="419"/>
      <c r="F14" s="420"/>
      <c r="G14" s="410"/>
      <c r="H14" s="409"/>
      <c r="I14" s="419"/>
      <c r="J14" s="420"/>
    </row>
    <row r="15" spans="1:10" s="420" customFormat="1" ht="15.75" customHeight="1">
      <c r="A15" s="421" t="s">
        <v>167</v>
      </c>
      <c r="B15" s="422"/>
      <c r="C15" s="386"/>
      <c r="D15" s="423"/>
      <c r="E15" s="388"/>
      <c r="F15" s="422"/>
      <c r="G15" s="386"/>
      <c r="H15" s="423"/>
      <c r="I15" s="388"/>
      <c r="J15" s="422"/>
    </row>
    <row r="16" spans="1:9" s="420" customFormat="1" ht="12.75" customHeight="1">
      <c r="A16" s="395"/>
      <c r="B16" s="409"/>
      <c r="C16" s="410"/>
      <c r="D16" s="409"/>
      <c r="E16" s="419"/>
      <c r="G16" s="410"/>
      <c r="H16" s="409"/>
      <c r="I16" s="419"/>
    </row>
    <row r="17" spans="1:9" s="420" customFormat="1" ht="12.75" customHeight="1">
      <c r="A17" s="395" t="s">
        <v>168</v>
      </c>
      <c r="B17" s="409"/>
      <c r="C17" s="410"/>
      <c r="D17" s="409"/>
      <c r="E17" s="419"/>
      <c r="G17" s="410"/>
      <c r="H17" s="409"/>
      <c r="I17" s="419"/>
    </row>
    <row r="18" spans="1:9" s="420" customFormat="1" ht="12.75" customHeight="1">
      <c r="A18" s="424"/>
      <c r="B18" s="409"/>
      <c r="C18" s="410"/>
      <c r="D18" s="409"/>
      <c r="E18" s="419"/>
      <c r="G18" s="410"/>
      <c r="H18" s="409"/>
      <c r="I18" s="419"/>
    </row>
    <row r="19" spans="1:9" s="420" customFormat="1" ht="12.75" customHeight="1">
      <c r="A19" s="424" t="s">
        <v>221</v>
      </c>
      <c r="B19" s="413"/>
      <c r="C19" s="402"/>
      <c r="D19" s="403"/>
      <c r="E19" s="404"/>
      <c r="G19" s="402"/>
      <c r="H19" s="403"/>
      <c r="I19" s="404"/>
    </row>
    <row r="20" spans="1:10" s="420" customFormat="1" ht="12.75" customHeight="1">
      <c r="A20" s="425" t="s">
        <v>222</v>
      </c>
      <c r="B20" s="426">
        <v>2030082</v>
      </c>
      <c r="C20" s="427">
        <v>1993518</v>
      </c>
      <c r="D20" s="426">
        <v>1956333</v>
      </c>
      <c r="E20" s="428">
        <v>1921486</v>
      </c>
      <c r="F20" s="426">
        <v>1879900</v>
      </c>
      <c r="G20" s="427">
        <v>1834759</v>
      </c>
      <c r="H20" s="426">
        <v>1788528</v>
      </c>
      <c r="I20" s="428">
        <v>1740619</v>
      </c>
      <c r="J20" s="426">
        <v>1707022</v>
      </c>
    </row>
    <row r="21" spans="1:10" s="420" customFormat="1" ht="12.75" customHeight="1">
      <c r="A21" s="425" t="s">
        <v>169</v>
      </c>
      <c r="B21" s="426">
        <v>18249</v>
      </c>
      <c r="C21" s="427">
        <v>18081</v>
      </c>
      <c r="D21" s="426">
        <v>17946</v>
      </c>
      <c r="E21" s="428">
        <v>16274</v>
      </c>
      <c r="F21" s="426">
        <v>15746</v>
      </c>
      <c r="G21" s="427">
        <v>15514</v>
      </c>
      <c r="H21" s="426">
        <v>15382</v>
      </c>
      <c r="I21" s="428">
        <v>14788</v>
      </c>
      <c r="J21" s="426">
        <v>12468</v>
      </c>
    </row>
    <row r="22" spans="1:10" s="420" customFormat="1" ht="12.75" customHeight="1">
      <c r="A22" s="425" t="s">
        <v>170</v>
      </c>
      <c r="B22" s="426">
        <v>994214</v>
      </c>
      <c r="C22" s="427">
        <v>1862082</v>
      </c>
      <c r="D22" s="426">
        <v>2682371</v>
      </c>
      <c r="E22" s="428">
        <v>3550076</v>
      </c>
      <c r="F22" s="426">
        <v>867493</v>
      </c>
      <c r="G22" s="427">
        <v>1634194</v>
      </c>
      <c r="H22" s="426">
        <v>2353526</v>
      </c>
      <c r="I22" s="428">
        <v>3135892</v>
      </c>
      <c r="J22" s="426">
        <v>756288</v>
      </c>
    </row>
    <row r="23" spans="1:10" s="420" customFormat="1" ht="12.75" customHeight="1">
      <c r="A23" s="429" t="s">
        <v>171</v>
      </c>
      <c r="B23" s="430">
        <v>162</v>
      </c>
      <c r="C23" s="431">
        <v>154</v>
      </c>
      <c r="D23" s="430">
        <v>150</v>
      </c>
      <c r="E23" s="432">
        <v>151</v>
      </c>
      <c r="F23" s="430">
        <v>169</v>
      </c>
      <c r="G23" s="431">
        <v>161</v>
      </c>
      <c r="H23" s="430">
        <v>157</v>
      </c>
      <c r="I23" s="432">
        <v>159</v>
      </c>
      <c r="J23" s="430">
        <v>164</v>
      </c>
    </row>
    <row r="24" spans="1:10" s="420" customFormat="1" ht="12.75" customHeight="1">
      <c r="A24" s="429" t="s">
        <v>172</v>
      </c>
      <c r="B24" s="430">
        <v>3721</v>
      </c>
      <c r="C24" s="431">
        <v>3640</v>
      </c>
      <c r="D24" s="430">
        <v>3657</v>
      </c>
      <c r="E24" s="432">
        <v>3650</v>
      </c>
      <c r="F24" s="430">
        <v>3628</v>
      </c>
      <c r="G24" s="431">
        <v>3615</v>
      </c>
      <c r="H24" s="430">
        <v>3623</v>
      </c>
      <c r="I24" s="432">
        <v>3630</v>
      </c>
      <c r="J24" s="430">
        <v>3428</v>
      </c>
    </row>
    <row r="25" spans="1:10" s="420" customFormat="1" ht="12.75" customHeight="1">
      <c r="A25" s="424"/>
      <c r="B25" s="409"/>
      <c r="C25" s="410"/>
      <c r="D25" s="409"/>
      <c r="E25" s="419"/>
      <c r="F25" s="433"/>
      <c r="G25" s="410"/>
      <c r="H25" s="409"/>
      <c r="I25" s="419"/>
      <c r="J25" s="433"/>
    </row>
    <row r="26" spans="1:10" s="420" customFormat="1" ht="12.75" customHeight="1">
      <c r="A26" s="424" t="s">
        <v>173</v>
      </c>
      <c r="C26" s="434"/>
      <c r="D26" s="413"/>
      <c r="E26" s="435"/>
      <c r="F26" s="433"/>
      <c r="G26" s="434"/>
      <c r="H26" s="413"/>
      <c r="I26" s="435"/>
      <c r="J26" s="433"/>
    </row>
    <row r="27" spans="1:10" s="420" customFormat="1" ht="12.75" customHeight="1">
      <c r="A27" s="436" t="s">
        <v>223</v>
      </c>
      <c r="B27" s="437">
        <v>0.543</v>
      </c>
      <c r="C27" s="438">
        <v>0.538</v>
      </c>
      <c r="D27" s="437">
        <v>0.535</v>
      </c>
      <c r="E27" s="439">
        <v>0.536</v>
      </c>
      <c r="F27" s="437">
        <v>0.542</v>
      </c>
      <c r="G27" s="438">
        <v>0.56</v>
      </c>
      <c r="H27" s="437">
        <v>0.57</v>
      </c>
      <c r="I27" s="439">
        <v>0.582</v>
      </c>
      <c r="J27" s="437">
        <v>0.6</v>
      </c>
    </row>
    <row r="28" spans="1:10" s="420" customFormat="1" ht="12.75" customHeight="1">
      <c r="A28" s="436" t="s">
        <v>224</v>
      </c>
      <c r="B28" s="437">
        <v>0.173</v>
      </c>
      <c r="C28" s="438">
        <v>0.173</v>
      </c>
      <c r="D28" s="437">
        <v>0.171</v>
      </c>
      <c r="E28" s="439">
        <v>0.178</v>
      </c>
      <c r="F28" s="437">
        <v>0.18</v>
      </c>
      <c r="G28" s="438">
        <v>0.19</v>
      </c>
      <c r="H28" s="437">
        <v>0.19</v>
      </c>
      <c r="I28" s="439">
        <v>0.186</v>
      </c>
      <c r="J28" s="437">
        <v>0.19</v>
      </c>
    </row>
    <row r="29" spans="1:10" s="420" customFormat="1" ht="12.75" customHeight="1">
      <c r="A29" s="425" t="s">
        <v>174</v>
      </c>
      <c r="B29" s="409">
        <v>397220</v>
      </c>
      <c r="C29" s="410">
        <v>399153</v>
      </c>
      <c r="D29" s="409">
        <v>400160</v>
      </c>
      <c r="E29" s="419">
        <v>404878</v>
      </c>
      <c r="F29" s="409">
        <v>417393</v>
      </c>
      <c r="G29" s="410">
        <v>422429</v>
      </c>
      <c r="H29" s="409">
        <v>427816</v>
      </c>
      <c r="I29" s="419">
        <v>435558</v>
      </c>
      <c r="J29" s="409">
        <v>446211</v>
      </c>
    </row>
    <row r="30" spans="1:10" s="420" customFormat="1" ht="12.75" customHeight="1">
      <c r="A30" s="425" t="s">
        <v>175</v>
      </c>
      <c r="B30" s="409">
        <v>110194</v>
      </c>
      <c r="C30" s="410">
        <v>114711</v>
      </c>
      <c r="D30" s="409">
        <v>118652</v>
      </c>
      <c r="E30" s="419">
        <v>127683</v>
      </c>
      <c r="F30" s="409">
        <v>135645</v>
      </c>
      <c r="G30" s="410">
        <v>141193</v>
      </c>
      <c r="H30" s="409">
        <v>145472</v>
      </c>
      <c r="I30" s="419">
        <v>152878</v>
      </c>
      <c r="J30" s="409">
        <v>160110</v>
      </c>
    </row>
    <row r="31" spans="1:10" s="420" customFormat="1" ht="12.75" customHeight="1">
      <c r="A31" s="425" t="s">
        <v>176</v>
      </c>
      <c r="B31" s="409">
        <v>0</v>
      </c>
      <c r="C31" s="410">
        <v>0</v>
      </c>
      <c r="D31" s="409">
        <v>0</v>
      </c>
      <c r="E31" s="419">
        <v>0</v>
      </c>
      <c r="F31" s="409">
        <v>0</v>
      </c>
      <c r="G31" s="410">
        <v>880</v>
      </c>
      <c r="H31" s="409">
        <v>2848</v>
      </c>
      <c r="I31" s="419">
        <v>7247</v>
      </c>
      <c r="J31" s="409">
        <v>10815</v>
      </c>
    </row>
    <row r="32" spans="1:10" s="420" customFormat="1" ht="12.75" customHeight="1">
      <c r="A32" s="429" t="s">
        <v>177</v>
      </c>
      <c r="B32" s="440">
        <f>+B29+B30</f>
        <v>507414</v>
      </c>
      <c r="C32" s="441">
        <f>+C29+C30</f>
        <v>513864</v>
      </c>
      <c r="D32" s="440">
        <f>+D29+D30</f>
        <v>518812</v>
      </c>
      <c r="E32" s="442">
        <f>+E29+E30</f>
        <v>532561</v>
      </c>
      <c r="F32" s="440">
        <f>+F29+F30</f>
        <v>553038</v>
      </c>
      <c r="G32" s="441">
        <v>564502</v>
      </c>
      <c r="H32" s="440">
        <v>576136</v>
      </c>
      <c r="I32" s="442">
        <v>595683</v>
      </c>
      <c r="J32" s="440">
        <v>617136</v>
      </c>
    </row>
    <row r="33" spans="1:10" s="420" customFormat="1" ht="12.75" customHeight="1">
      <c r="A33" s="429" t="s">
        <v>178</v>
      </c>
      <c r="B33" s="440">
        <v>5416</v>
      </c>
      <c r="C33" s="441">
        <v>5256</v>
      </c>
      <c r="D33" s="440">
        <v>5181</v>
      </c>
      <c r="E33" s="442">
        <v>5103</v>
      </c>
      <c r="F33" s="440">
        <v>4680</v>
      </c>
      <c r="G33" s="441">
        <v>4570</v>
      </c>
      <c r="H33" s="440">
        <v>4496</v>
      </c>
      <c r="I33" s="442">
        <v>4427</v>
      </c>
      <c r="J33" s="440">
        <v>4142</v>
      </c>
    </row>
    <row r="34" spans="1:10" s="420" customFormat="1" ht="12.75" customHeight="1">
      <c r="A34" s="400"/>
      <c r="B34" s="409"/>
      <c r="C34" s="410"/>
      <c r="D34" s="409"/>
      <c r="E34" s="419"/>
      <c r="F34" s="433"/>
      <c r="G34" s="410"/>
      <c r="H34" s="409"/>
      <c r="I34" s="419"/>
      <c r="J34" s="433"/>
    </row>
    <row r="35" spans="1:10" s="420" customFormat="1" ht="12.75" customHeight="1">
      <c r="A35" s="424" t="s">
        <v>179</v>
      </c>
      <c r="B35" s="409"/>
      <c r="C35" s="410"/>
      <c r="D35" s="409"/>
      <c r="E35" s="419"/>
      <c r="F35" s="433"/>
      <c r="G35" s="410"/>
      <c r="H35" s="409"/>
      <c r="I35" s="419"/>
      <c r="J35" s="433"/>
    </row>
    <row r="36" spans="1:10" s="420" customFormat="1" ht="12.75" customHeight="1">
      <c r="A36" s="443" t="s">
        <v>180</v>
      </c>
      <c r="B36" s="426">
        <v>420408</v>
      </c>
      <c r="C36" s="427">
        <v>418102</v>
      </c>
      <c r="D36" s="426">
        <v>417329</v>
      </c>
      <c r="E36" s="428">
        <v>422936</v>
      </c>
      <c r="F36" s="426">
        <v>420825</v>
      </c>
      <c r="G36" s="427">
        <v>414002</v>
      </c>
      <c r="H36" s="426">
        <v>409197</v>
      </c>
      <c r="I36" s="428">
        <v>406841</v>
      </c>
      <c r="J36" s="426">
        <v>402911</v>
      </c>
    </row>
    <row r="37" spans="1:10" s="420" customFormat="1" ht="12.75" customHeight="1">
      <c r="A37" s="443" t="s">
        <v>181</v>
      </c>
      <c r="B37" s="426">
        <v>0</v>
      </c>
      <c r="C37" s="427">
        <v>0</v>
      </c>
      <c r="D37" s="426">
        <v>0</v>
      </c>
      <c r="E37" s="428">
        <v>5338</v>
      </c>
      <c r="F37" s="426">
        <v>47144</v>
      </c>
      <c r="G37" s="427">
        <v>87748</v>
      </c>
      <c r="H37" s="426">
        <v>121563</v>
      </c>
      <c r="I37" s="428">
        <v>156142</v>
      </c>
      <c r="J37" s="426">
        <v>196041</v>
      </c>
    </row>
    <row r="38" spans="1:10" s="420" customFormat="1" ht="12.75" customHeight="1">
      <c r="A38" s="443" t="s">
        <v>182</v>
      </c>
      <c r="B38" s="426">
        <v>12883</v>
      </c>
      <c r="C38" s="427">
        <v>15569</v>
      </c>
      <c r="D38" s="426">
        <v>18580</v>
      </c>
      <c r="E38" s="428">
        <v>28496</v>
      </c>
      <c r="F38" s="426">
        <v>37530</v>
      </c>
      <c r="G38" s="427">
        <v>44031</v>
      </c>
      <c r="H38" s="426">
        <v>53176</v>
      </c>
      <c r="I38" s="428">
        <v>67430</v>
      </c>
      <c r="J38" s="426">
        <v>78980</v>
      </c>
    </row>
    <row r="39" spans="1:10" s="420" customFormat="1" ht="12.75" customHeight="1">
      <c r="A39" s="444" t="s">
        <v>183</v>
      </c>
      <c r="B39" s="430">
        <f>+SUM(B36:B38)</f>
        <v>433291</v>
      </c>
      <c r="C39" s="431">
        <f>+SUM(C36:C38)</f>
        <v>433671</v>
      </c>
      <c r="D39" s="430">
        <f>+SUM(D36:D38)</f>
        <v>435909</v>
      </c>
      <c r="E39" s="432">
        <f>+SUM(E36:E38)</f>
        <v>456770</v>
      </c>
      <c r="F39" s="430">
        <f>+SUM(F36:F38)</f>
        <v>505499</v>
      </c>
      <c r="G39" s="431">
        <v>545781</v>
      </c>
      <c r="H39" s="430">
        <v>583936</v>
      </c>
      <c r="I39" s="432">
        <v>630413</v>
      </c>
      <c r="J39" s="430">
        <v>677932</v>
      </c>
    </row>
    <row r="40" spans="1:10" s="420" customFormat="1" ht="12.75" customHeight="1">
      <c r="A40" s="445" t="s">
        <v>184</v>
      </c>
      <c r="B40" s="446">
        <v>3522</v>
      </c>
      <c r="C40" s="447">
        <v>3549</v>
      </c>
      <c r="D40" s="446">
        <v>3548</v>
      </c>
      <c r="E40" s="448">
        <v>3537</v>
      </c>
      <c r="F40" s="446">
        <v>3452</v>
      </c>
      <c r="G40" s="447">
        <v>3363</v>
      </c>
      <c r="H40" s="446">
        <v>3294</v>
      </c>
      <c r="I40" s="448">
        <v>3280</v>
      </c>
      <c r="J40" s="446">
        <v>2952</v>
      </c>
    </row>
    <row r="41" spans="1:10" s="420" customFormat="1" ht="12.75" customHeight="1">
      <c r="A41" s="400"/>
      <c r="B41" s="409"/>
      <c r="C41" s="410"/>
      <c r="D41" s="409"/>
      <c r="E41" s="419"/>
      <c r="F41" s="433"/>
      <c r="G41" s="410"/>
      <c r="H41" s="409"/>
      <c r="I41" s="419"/>
      <c r="J41" s="433"/>
    </row>
    <row r="42" spans="1:10" s="420" customFormat="1" ht="12.75" customHeight="1">
      <c r="A42" s="395" t="s">
        <v>185</v>
      </c>
      <c r="B42" s="409"/>
      <c r="C42" s="410"/>
      <c r="D42" s="409"/>
      <c r="E42" s="419"/>
      <c r="F42" s="433"/>
      <c r="G42" s="410"/>
      <c r="H42" s="409"/>
      <c r="I42" s="419"/>
      <c r="J42" s="433"/>
    </row>
    <row r="43" spans="1:10" s="420" customFormat="1" ht="12.75" customHeight="1">
      <c r="A43" s="400"/>
      <c r="B43" s="409"/>
      <c r="C43" s="410"/>
      <c r="D43" s="409"/>
      <c r="E43" s="419"/>
      <c r="F43" s="433"/>
      <c r="G43" s="410"/>
      <c r="H43" s="409"/>
      <c r="I43" s="419"/>
      <c r="J43" s="433"/>
    </row>
    <row r="44" spans="1:10" s="420" customFormat="1" ht="12.75" customHeight="1">
      <c r="A44" s="424" t="s">
        <v>225</v>
      </c>
      <c r="B44" s="449">
        <v>1.118</v>
      </c>
      <c r="C44" s="450">
        <v>1.149</v>
      </c>
      <c r="D44" s="449">
        <v>1.172</v>
      </c>
      <c r="E44" s="451">
        <v>1.218</v>
      </c>
      <c r="F44" s="449">
        <v>1.208</v>
      </c>
      <c r="G44" s="450">
        <v>1.186</v>
      </c>
      <c r="H44" s="449">
        <v>1.176</v>
      </c>
      <c r="I44" s="451">
        <v>1.177</v>
      </c>
      <c r="J44" s="449">
        <v>1.187</v>
      </c>
    </row>
    <row r="45" spans="1:10" s="420" customFormat="1" ht="12.75" customHeight="1">
      <c r="A45" s="424" t="s">
        <v>226</v>
      </c>
      <c r="B45" s="449">
        <v>0.439</v>
      </c>
      <c r="C45" s="450">
        <v>0.4403</v>
      </c>
      <c r="D45" s="449">
        <v>0.438</v>
      </c>
      <c r="E45" s="451">
        <v>0.439</v>
      </c>
      <c r="F45" s="449">
        <v>0.4415</v>
      </c>
      <c r="G45" s="450">
        <v>0.442</v>
      </c>
      <c r="H45" s="449">
        <v>0.442</v>
      </c>
      <c r="I45" s="451">
        <v>0.434</v>
      </c>
      <c r="J45" s="449">
        <v>0.431</v>
      </c>
    </row>
    <row r="46" spans="1:10" s="420" customFormat="1" ht="12.75" customHeight="1">
      <c r="A46" s="424" t="s">
        <v>186</v>
      </c>
      <c r="B46" s="452">
        <v>4295724</v>
      </c>
      <c r="C46" s="453">
        <v>4430275</v>
      </c>
      <c r="D46" s="452">
        <v>4477670</v>
      </c>
      <c r="E46" s="454">
        <v>4648323</v>
      </c>
      <c r="F46" s="452">
        <v>4617865</v>
      </c>
      <c r="G46" s="453">
        <v>4505690</v>
      </c>
      <c r="H46" s="452">
        <v>4444828</v>
      </c>
      <c r="I46" s="454">
        <v>4343672</v>
      </c>
      <c r="J46" s="452">
        <v>4356409</v>
      </c>
    </row>
    <row r="47" spans="1:10" s="420" customFormat="1" ht="12.75" customHeight="1">
      <c r="A47" s="425" t="s">
        <v>187</v>
      </c>
      <c r="B47" s="433">
        <v>0.282</v>
      </c>
      <c r="C47" s="455">
        <v>0.281</v>
      </c>
      <c r="D47" s="433">
        <v>0.289</v>
      </c>
      <c r="E47" s="456">
        <v>0.291</v>
      </c>
      <c r="F47" s="433">
        <v>0.299</v>
      </c>
      <c r="G47" s="455">
        <v>0.309</v>
      </c>
      <c r="H47" s="433">
        <v>0.324</v>
      </c>
      <c r="I47" s="456">
        <v>0.352</v>
      </c>
      <c r="J47" s="433">
        <v>0.364</v>
      </c>
    </row>
    <row r="48" spans="1:10" s="420" customFormat="1" ht="12.75" customHeight="1">
      <c r="A48" s="424" t="s">
        <v>188</v>
      </c>
      <c r="B48" s="457">
        <v>125</v>
      </c>
      <c r="C48" s="458">
        <v>126</v>
      </c>
      <c r="D48" s="457">
        <v>126</v>
      </c>
      <c r="E48" s="459">
        <v>127</v>
      </c>
      <c r="F48" s="457">
        <v>119</v>
      </c>
      <c r="G48" s="458">
        <v>122</v>
      </c>
      <c r="H48" s="452">
        <v>124</v>
      </c>
      <c r="I48" s="454">
        <v>126</v>
      </c>
      <c r="J48" s="460">
        <v>131</v>
      </c>
    </row>
    <row r="49" spans="1:10" s="420" customFormat="1" ht="12.75" customHeight="1">
      <c r="A49" s="424" t="s">
        <v>189</v>
      </c>
      <c r="B49" s="457">
        <v>3377</v>
      </c>
      <c r="C49" s="458">
        <v>3387</v>
      </c>
      <c r="D49" s="457">
        <v>3415</v>
      </c>
      <c r="E49" s="459">
        <v>3397</v>
      </c>
      <c r="F49" s="457">
        <v>2987</v>
      </c>
      <c r="G49" s="458">
        <v>3090</v>
      </c>
      <c r="H49" s="452">
        <v>3141</v>
      </c>
      <c r="I49" s="454">
        <v>3164</v>
      </c>
      <c r="J49" s="460">
        <v>3042</v>
      </c>
    </row>
    <row r="50" spans="1:10" s="420" customFormat="1" ht="12.75" customHeight="1">
      <c r="A50" s="425" t="s">
        <v>190</v>
      </c>
      <c r="B50" s="461">
        <v>7248</v>
      </c>
      <c r="C50" s="462">
        <v>7323</v>
      </c>
      <c r="D50" s="461">
        <v>7335</v>
      </c>
      <c r="E50" s="463">
        <v>7265</v>
      </c>
      <c r="F50" s="461">
        <v>6483</v>
      </c>
      <c r="G50" s="462">
        <v>6551</v>
      </c>
      <c r="H50" s="464">
        <v>6534</v>
      </c>
      <c r="I50" s="465">
        <v>6454</v>
      </c>
      <c r="J50" s="466">
        <v>5812</v>
      </c>
    </row>
    <row r="51" spans="1:10" s="420" customFormat="1" ht="12.75" customHeight="1">
      <c r="A51" s="425" t="s">
        <v>191</v>
      </c>
      <c r="B51" s="461">
        <v>1866</v>
      </c>
      <c r="C51" s="462">
        <v>1857</v>
      </c>
      <c r="D51" s="461">
        <v>1877</v>
      </c>
      <c r="E51" s="463">
        <v>1862</v>
      </c>
      <c r="F51" s="461">
        <v>1528</v>
      </c>
      <c r="G51" s="462">
        <v>1609</v>
      </c>
      <c r="H51" s="464">
        <v>1654</v>
      </c>
      <c r="I51" s="465">
        <v>1670</v>
      </c>
      <c r="J51" s="466">
        <v>1487</v>
      </c>
    </row>
    <row r="52" spans="1:10" s="420" customFormat="1" ht="12.75" customHeight="1">
      <c r="A52" s="424" t="s">
        <v>192</v>
      </c>
      <c r="B52" s="467">
        <v>0.167</v>
      </c>
      <c r="C52" s="468">
        <v>0.166</v>
      </c>
      <c r="D52" s="467">
        <v>0.167</v>
      </c>
      <c r="E52" s="469">
        <v>0.169</v>
      </c>
      <c r="F52" s="467">
        <v>0.203</v>
      </c>
      <c r="G52" s="468">
        <v>0.236</v>
      </c>
      <c r="H52" s="449">
        <v>0.241</v>
      </c>
      <c r="I52" s="451">
        <v>0.275</v>
      </c>
      <c r="J52" s="470">
        <v>0.204</v>
      </c>
    </row>
    <row r="53" spans="1:10" s="420" customFormat="1" ht="12.75" customHeight="1">
      <c r="A53" s="425" t="s">
        <v>190</v>
      </c>
      <c r="B53" s="471">
        <v>0.125</v>
      </c>
      <c r="C53" s="472">
        <v>0.115</v>
      </c>
      <c r="D53" s="471">
        <v>0.115</v>
      </c>
      <c r="E53" s="473">
        <v>0.121</v>
      </c>
      <c r="F53" s="471">
        <v>0.158</v>
      </c>
      <c r="G53" s="472">
        <v>0.161</v>
      </c>
      <c r="H53" s="433">
        <v>0.152</v>
      </c>
      <c r="I53" s="456">
        <v>0.151</v>
      </c>
      <c r="J53" s="474">
        <v>0.169</v>
      </c>
    </row>
    <row r="54" spans="1:10" s="420" customFormat="1" ht="12.75" customHeight="1">
      <c r="A54" s="425" t="s">
        <v>191</v>
      </c>
      <c r="B54" s="471">
        <v>0.184</v>
      </c>
      <c r="C54" s="472">
        <v>0.186</v>
      </c>
      <c r="D54" s="471">
        <v>0.188</v>
      </c>
      <c r="E54" s="473">
        <v>0.188</v>
      </c>
      <c r="F54" s="471">
        <v>0.222</v>
      </c>
      <c r="G54" s="472">
        <v>0.268</v>
      </c>
      <c r="H54" s="433">
        <v>0.28</v>
      </c>
      <c r="I54" s="456">
        <v>0.331</v>
      </c>
      <c r="J54" s="474">
        <v>0.223</v>
      </c>
    </row>
    <row r="55" spans="1:10" s="420" customFormat="1" ht="12.75" customHeight="1">
      <c r="A55" s="436" t="s">
        <v>193</v>
      </c>
      <c r="B55" s="471">
        <v>0.152</v>
      </c>
      <c r="C55" s="472">
        <v>0.147</v>
      </c>
      <c r="D55" s="471">
        <v>0.148</v>
      </c>
      <c r="E55" s="473">
        <v>0.152</v>
      </c>
      <c r="F55" s="471">
        <v>0.165</v>
      </c>
      <c r="G55" s="472">
        <v>0.163</v>
      </c>
      <c r="H55" s="433">
        <v>0.163</v>
      </c>
      <c r="I55" s="456">
        <v>0.167</v>
      </c>
      <c r="J55" s="474">
        <v>0.178</v>
      </c>
    </row>
    <row r="56" spans="1:10" s="420" customFormat="1" ht="12.75" customHeight="1">
      <c r="A56" s="400" t="s">
        <v>194</v>
      </c>
      <c r="B56" s="461">
        <v>6909</v>
      </c>
      <c r="C56" s="462">
        <v>5180</v>
      </c>
      <c r="D56" s="461">
        <v>6076</v>
      </c>
      <c r="E56" s="463">
        <v>6813</v>
      </c>
      <c r="F56" s="461">
        <v>7515</v>
      </c>
      <c r="G56" s="462">
        <v>7564</v>
      </c>
      <c r="H56" s="464">
        <v>7434</v>
      </c>
      <c r="I56" s="465">
        <v>7680</v>
      </c>
      <c r="J56" s="466">
        <v>7529</v>
      </c>
    </row>
    <row r="57" spans="1:10" s="420" customFormat="1" ht="12.75" customHeight="1">
      <c r="A57" s="424" t="s">
        <v>195</v>
      </c>
      <c r="B57" s="475" t="s">
        <v>196</v>
      </c>
      <c r="C57" s="476" t="s">
        <v>196</v>
      </c>
      <c r="D57" s="475" t="s">
        <v>196</v>
      </c>
      <c r="E57" s="477">
        <v>182687</v>
      </c>
      <c r="F57" s="475">
        <v>194094</v>
      </c>
      <c r="G57" s="476">
        <v>220796</v>
      </c>
      <c r="H57" s="475">
        <v>268179</v>
      </c>
      <c r="I57" s="477">
        <v>326384</v>
      </c>
      <c r="J57" s="475">
        <v>357141</v>
      </c>
    </row>
    <row r="58" spans="1:10" s="420" customFormat="1" ht="13.5" customHeight="1">
      <c r="A58" s="400" t="s">
        <v>227</v>
      </c>
      <c r="B58" s="478" t="s">
        <v>196</v>
      </c>
      <c r="C58" s="479" t="s">
        <v>196</v>
      </c>
      <c r="D58" s="478" t="s">
        <v>196</v>
      </c>
      <c r="E58" s="480">
        <v>0.534</v>
      </c>
      <c r="F58" s="481">
        <v>0.517</v>
      </c>
      <c r="G58" s="482">
        <v>0.49</v>
      </c>
      <c r="H58" s="481">
        <v>0.471</v>
      </c>
      <c r="I58" s="480">
        <v>0.459</v>
      </c>
      <c r="J58" s="481">
        <v>0.477</v>
      </c>
    </row>
    <row r="59" spans="1:10" s="420" customFormat="1" ht="15" customHeight="1" thickBot="1">
      <c r="A59" s="414" t="s">
        <v>228</v>
      </c>
      <c r="B59" s="483" t="s">
        <v>196</v>
      </c>
      <c r="C59" s="484" t="s">
        <v>196</v>
      </c>
      <c r="D59" s="483" t="s">
        <v>196</v>
      </c>
      <c r="E59" s="485" t="s">
        <v>196</v>
      </c>
      <c r="F59" s="486">
        <v>0.567</v>
      </c>
      <c r="G59" s="487">
        <v>0.625</v>
      </c>
      <c r="H59" s="486">
        <v>0.625</v>
      </c>
      <c r="I59" s="488">
        <v>0.654</v>
      </c>
      <c r="J59" s="486">
        <v>0.655</v>
      </c>
    </row>
    <row r="60" spans="1:10" s="420" customFormat="1" ht="12.75" customHeight="1" thickTop="1">
      <c r="A60" s="424"/>
      <c r="B60" s="409"/>
      <c r="C60" s="410"/>
      <c r="D60" s="409"/>
      <c r="E60" s="419"/>
      <c r="F60" s="433"/>
      <c r="G60" s="410"/>
      <c r="H60" s="409"/>
      <c r="I60" s="419"/>
      <c r="J60" s="433"/>
    </row>
    <row r="61" spans="1:10" s="420" customFormat="1" ht="15.75" customHeight="1">
      <c r="A61" s="489" t="s">
        <v>197</v>
      </c>
      <c r="C61" s="410"/>
      <c r="D61" s="409"/>
      <c r="E61" s="419"/>
      <c r="F61" s="433"/>
      <c r="G61" s="410"/>
      <c r="H61" s="409"/>
      <c r="I61" s="419"/>
      <c r="J61" s="433"/>
    </row>
    <row r="62" spans="1:10" s="420" customFormat="1" ht="12.75" customHeight="1">
      <c r="A62" s="424"/>
      <c r="C62" s="434"/>
      <c r="D62" s="413"/>
      <c r="E62" s="435"/>
      <c r="F62" s="433"/>
      <c r="G62" s="434"/>
      <c r="H62" s="413"/>
      <c r="I62" s="435"/>
      <c r="J62" s="433"/>
    </row>
    <row r="63" spans="1:10" s="420" customFormat="1" ht="12.75" customHeight="1">
      <c r="A63" s="395" t="s">
        <v>168</v>
      </c>
      <c r="B63" s="409"/>
      <c r="C63" s="410"/>
      <c r="D63" s="409"/>
      <c r="E63" s="419"/>
      <c r="F63" s="433"/>
      <c r="G63" s="410"/>
      <c r="H63" s="409"/>
      <c r="I63" s="419"/>
      <c r="J63" s="433"/>
    </row>
    <row r="64" spans="1:10" s="420" customFormat="1" ht="12.75" customHeight="1">
      <c r="A64" s="400"/>
      <c r="B64" s="409"/>
      <c r="C64" s="410"/>
      <c r="D64" s="409"/>
      <c r="E64" s="419"/>
      <c r="F64" s="433"/>
      <c r="G64" s="410"/>
      <c r="H64" s="409"/>
      <c r="I64" s="419"/>
      <c r="J64" s="433"/>
    </row>
    <row r="65" spans="1:10" s="420" customFormat="1" ht="12.75" customHeight="1">
      <c r="A65" s="424" t="s">
        <v>198</v>
      </c>
      <c r="B65" s="409"/>
      <c r="C65" s="410"/>
      <c r="D65" s="409"/>
      <c r="E65" s="419"/>
      <c r="F65" s="433"/>
      <c r="G65" s="410"/>
      <c r="H65" s="409"/>
      <c r="I65" s="419"/>
      <c r="J65" s="433"/>
    </row>
    <row r="66" spans="1:10" s="420" customFormat="1" ht="12.75" customHeight="1">
      <c r="A66" s="425" t="s">
        <v>199</v>
      </c>
      <c r="B66" s="409">
        <v>115801</v>
      </c>
      <c r="C66" s="410">
        <v>114059</v>
      </c>
      <c r="D66" s="409">
        <v>112542</v>
      </c>
      <c r="E66" s="419">
        <v>110389</v>
      </c>
      <c r="F66" s="409">
        <v>107296</v>
      </c>
      <c r="G66" s="410">
        <v>104362</v>
      </c>
      <c r="H66" s="409">
        <v>102035</v>
      </c>
      <c r="I66" s="419">
        <v>100172</v>
      </c>
      <c r="J66" s="409">
        <v>93282</v>
      </c>
    </row>
    <row r="67" spans="1:10" s="420" customFormat="1" ht="12.75" customHeight="1">
      <c r="A67" s="425" t="s">
        <v>200</v>
      </c>
      <c r="B67" s="409">
        <v>6947</v>
      </c>
      <c r="C67" s="410">
        <v>6585</v>
      </c>
      <c r="D67" s="409">
        <v>6468</v>
      </c>
      <c r="E67" s="419">
        <v>6037</v>
      </c>
      <c r="F67" s="409">
        <v>5744</v>
      </c>
      <c r="G67" s="410">
        <v>5336</v>
      </c>
      <c r="H67" s="409">
        <v>4954</v>
      </c>
      <c r="I67" s="419">
        <v>4745</v>
      </c>
      <c r="J67" s="409">
        <v>4334</v>
      </c>
    </row>
    <row r="68" spans="1:10" s="420" customFormat="1" ht="12.75" customHeight="1">
      <c r="A68" s="425" t="s">
        <v>201</v>
      </c>
      <c r="B68" s="409">
        <v>295526</v>
      </c>
      <c r="C68" s="410">
        <v>292872</v>
      </c>
      <c r="D68" s="409">
        <v>290460</v>
      </c>
      <c r="E68" s="419">
        <v>288338</v>
      </c>
      <c r="F68" s="409">
        <v>284282</v>
      </c>
      <c r="G68" s="410">
        <v>280842</v>
      </c>
      <c r="H68" s="409">
        <v>276464</v>
      </c>
      <c r="I68" s="419">
        <v>270466</v>
      </c>
      <c r="J68" s="409">
        <v>250538</v>
      </c>
    </row>
    <row r="69" spans="1:10" s="420" customFormat="1" ht="12.75" customHeight="1">
      <c r="A69" s="424" t="s">
        <v>202</v>
      </c>
      <c r="B69" s="440">
        <v>418274</v>
      </c>
      <c r="C69" s="441">
        <v>413516</v>
      </c>
      <c r="D69" s="440">
        <v>409470</v>
      </c>
      <c r="E69" s="442">
        <v>404764</v>
      </c>
      <c r="F69" s="440">
        <v>397322</v>
      </c>
      <c r="G69" s="441">
        <v>390540</v>
      </c>
      <c r="H69" s="440">
        <v>383453</v>
      </c>
      <c r="I69" s="442">
        <v>375383</v>
      </c>
      <c r="J69" s="440">
        <v>348154</v>
      </c>
    </row>
    <row r="70" spans="1:10" s="420" customFormat="1" ht="12.75" customHeight="1">
      <c r="A70" s="490" t="s">
        <v>170</v>
      </c>
      <c r="B70" s="440">
        <v>223548</v>
      </c>
      <c r="C70" s="441">
        <v>429457</v>
      </c>
      <c r="D70" s="440">
        <v>618348</v>
      </c>
      <c r="E70" s="442">
        <v>798157</v>
      </c>
      <c r="F70" s="440">
        <v>182232</v>
      </c>
      <c r="G70" s="441">
        <v>348171</v>
      </c>
      <c r="H70" s="440">
        <v>503372</v>
      </c>
      <c r="I70" s="442">
        <v>656372</v>
      </c>
      <c r="J70" s="440">
        <v>153198</v>
      </c>
    </row>
    <row r="71" spans="1:10" s="420" customFormat="1" ht="12.75" customHeight="1">
      <c r="A71" s="424" t="s">
        <v>203</v>
      </c>
      <c r="B71" s="491">
        <v>212</v>
      </c>
      <c r="C71" s="424">
        <v>203</v>
      </c>
      <c r="D71" s="491">
        <v>196</v>
      </c>
      <c r="E71" s="492">
        <v>191</v>
      </c>
      <c r="F71" s="491">
        <v>192</v>
      </c>
      <c r="G71" s="424">
        <v>185</v>
      </c>
      <c r="H71" s="491">
        <v>180</v>
      </c>
      <c r="I71" s="492">
        <v>178</v>
      </c>
      <c r="J71" s="491">
        <v>180</v>
      </c>
    </row>
    <row r="72" spans="1:10" s="420" customFormat="1" ht="12.75" customHeight="1">
      <c r="A72" s="424" t="s">
        <v>189</v>
      </c>
      <c r="B72" s="440">
        <v>5589</v>
      </c>
      <c r="C72" s="441">
        <v>5488</v>
      </c>
      <c r="D72" s="440">
        <v>5486</v>
      </c>
      <c r="E72" s="442">
        <v>5457</v>
      </c>
      <c r="F72" s="440">
        <v>5333</v>
      </c>
      <c r="G72" s="441">
        <v>5297</v>
      </c>
      <c r="H72" s="440">
        <v>5229</v>
      </c>
      <c r="I72" s="442">
        <v>5162</v>
      </c>
      <c r="J72" s="440">
        <v>4935</v>
      </c>
    </row>
    <row r="73" spans="1:10" s="420" customFormat="1" ht="12.75" customHeight="1">
      <c r="A73" s="400"/>
      <c r="B73" s="409"/>
      <c r="C73" s="410"/>
      <c r="D73" s="409"/>
      <c r="E73" s="419"/>
      <c r="F73" s="409"/>
      <c r="G73" s="410"/>
      <c r="H73" s="409"/>
      <c r="I73" s="419"/>
      <c r="J73" s="409"/>
    </row>
    <row r="74" spans="1:10" s="420" customFormat="1" ht="12.75" customHeight="1">
      <c r="A74" s="424" t="s">
        <v>173</v>
      </c>
      <c r="B74" s="409"/>
      <c r="C74" s="410"/>
      <c r="D74" s="409"/>
      <c r="E74" s="419"/>
      <c r="F74" s="409"/>
      <c r="G74" s="410"/>
      <c r="H74" s="409"/>
      <c r="I74" s="419"/>
      <c r="J74" s="409"/>
    </row>
    <row r="75" spans="1:10" s="420" customFormat="1" ht="12.75" customHeight="1">
      <c r="A75" s="400" t="s">
        <v>204</v>
      </c>
      <c r="B75" s="440">
        <v>629</v>
      </c>
      <c r="C75" s="441">
        <v>609</v>
      </c>
      <c r="D75" s="440">
        <v>618</v>
      </c>
      <c r="E75" s="442">
        <v>617</v>
      </c>
      <c r="F75" s="440">
        <v>613</v>
      </c>
      <c r="G75" s="441">
        <v>571</v>
      </c>
      <c r="H75" s="440">
        <v>562</v>
      </c>
      <c r="I75" s="442">
        <v>558</v>
      </c>
      <c r="J75" s="440">
        <v>576</v>
      </c>
    </row>
    <row r="76" spans="1:10" s="420" customFormat="1" ht="12.75" customHeight="1">
      <c r="A76" s="425" t="s">
        <v>205</v>
      </c>
      <c r="B76" s="409">
        <v>30681</v>
      </c>
      <c r="C76" s="410">
        <v>31052</v>
      </c>
      <c r="D76" s="409">
        <v>31713</v>
      </c>
      <c r="E76" s="419">
        <v>31805</v>
      </c>
      <c r="F76" s="409">
        <v>31780</v>
      </c>
      <c r="G76" s="410">
        <v>31966</v>
      </c>
      <c r="H76" s="409">
        <v>32132</v>
      </c>
      <c r="I76" s="419">
        <v>32358</v>
      </c>
      <c r="J76" s="409">
        <v>30379</v>
      </c>
    </row>
    <row r="77" spans="1:10" s="420" customFormat="1" ht="12.75" customHeight="1">
      <c r="A77" s="425" t="s">
        <v>206</v>
      </c>
      <c r="B77" s="409">
        <v>195629</v>
      </c>
      <c r="C77" s="410">
        <v>196372</v>
      </c>
      <c r="D77" s="409">
        <v>197552</v>
      </c>
      <c r="E77" s="419">
        <v>196776</v>
      </c>
      <c r="F77" s="409">
        <v>188939</v>
      </c>
      <c r="G77" s="410">
        <v>179748</v>
      </c>
      <c r="H77" s="409">
        <v>170253</v>
      </c>
      <c r="I77" s="419">
        <v>161270</v>
      </c>
      <c r="J77" s="409">
        <v>150325</v>
      </c>
    </row>
    <row r="78" spans="1:10" s="420" customFormat="1" ht="12.75" customHeight="1">
      <c r="A78" s="424" t="s">
        <v>207</v>
      </c>
      <c r="B78" s="440">
        <f>+B76+B77</f>
        <v>226310</v>
      </c>
      <c r="C78" s="441">
        <f>+C76+C77</f>
        <v>227424</v>
      </c>
      <c r="D78" s="440">
        <f>+D76+D77</f>
        <v>229265</v>
      </c>
      <c r="E78" s="442">
        <f>+E76+E77</f>
        <v>228581</v>
      </c>
      <c r="F78" s="440">
        <f>+F76+F77</f>
        <v>220719</v>
      </c>
      <c r="G78" s="441">
        <v>211714</v>
      </c>
      <c r="H78" s="440">
        <v>202385</v>
      </c>
      <c r="I78" s="442">
        <v>193628</v>
      </c>
      <c r="J78" s="440">
        <v>180704</v>
      </c>
    </row>
    <row r="79" spans="1:10" s="420" customFormat="1" ht="12.75" customHeight="1">
      <c r="A79" s="445" t="s">
        <v>208</v>
      </c>
      <c r="B79" s="493">
        <v>13944</v>
      </c>
      <c r="C79" s="494">
        <v>13828</v>
      </c>
      <c r="D79" s="493">
        <v>13873</v>
      </c>
      <c r="E79" s="495">
        <v>13743</v>
      </c>
      <c r="F79" s="493">
        <v>13332</v>
      </c>
      <c r="G79" s="494">
        <v>13175</v>
      </c>
      <c r="H79" s="493">
        <v>13272</v>
      </c>
      <c r="I79" s="495">
        <v>12712</v>
      </c>
      <c r="J79" s="493">
        <v>9742</v>
      </c>
    </row>
    <row r="80" spans="1:10" s="420" customFormat="1" ht="12.75" customHeight="1">
      <c r="A80" s="400"/>
      <c r="B80" s="409"/>
      <c r="C80" s="496"/>
      <c r="D80" s="497"/>
      <c r="E80" s="498"/>
      <c r="F80" s="433"/>
      <c r="G80" s="496"/>
      <c r="H80" s="497"/>
      <c r="I80" s="498"/>
      <c r="J80" s="433"/>
    </row>
    <row r="81" spans="1:10" s="420" customFormat="1" ht="12.75" customHeight="1">
      <c r="A81" s="395" t="s">
        <v>185</v>
      </c>
      <c r="C81" s="496"/>
      <c r="D81" s="497"/>
      <c r="E81" s="498"/>
      <c r="F81" s="433"/>
      <c r="G81" s="496"/>
      <c r="H81" s="497"/>
      <c r="I81" s="498"/>
      <c r="J81" s="433"/>
    </row>
    <row r="82" spans="1:10" s="420" customFormat="1" ht="12.75" customHeight="1">
      <c r="A82" s="424"/>
      <c r="C82" s="499"/>
      <c r="D82" s="497"/>
      <c r="E82" s="498"/>
      <c r="F82" s="433"/>
      <c r="G82" s="499"/>
      <c r="H82" s="497"/>
      <c r="I82" s="498"/>
      <c r="J82" s="433"/>
    </row>
    <row r="83" spans="1:10" s="420" customFormat="1" ht="12.75" customHeight="1">
      <c r="A83" s="424" t="s">
        <v>186</v>
      </c>
      <c r="B83" s="430">
        <v>632734</v>
      </c>
      <c r="C83" s="431">
        <v>651349</v>
      </c>
      <c r="D83" s="430">
        <v>678280</v>
      </c>
      <c r="E83" s="432">
        <v>713469</v>
      </c>
      <c r="F83" s="430">
        <v>729542</v>
      </c>
      <c r="G83" s="431">
        <v>750221</v>
      </c>
      <c r="H83" s="430">
        <v>761780</v>
      </c>
      <c r="I83" s="432">
        <v>775912</v>
      </c>
      <c r="J83" s="430">
        <v>763998</v>
      </c>
    </row>
    <row r="84" spans="1:10" s="420" customFormat="1" ht="12.75" customHeight="1">
      <c r="A84" s="424" t="s">
        <v>192</v>
      </c>
      <c r="B84" s="449">
        <v>0.06</v>
      </c>
      <c r="C84" s="450">
        <v>0.061</v>
      </c>
      <c r="D84" s="449">
        <v>0.055</v>
      </c>
      <c r="E84" s="451">
        <v>0.058</v>
      </c>
      <c r="F84" s="449">
        <v>0.096</v>
      </c>
      <c r="G84" s="450">
        <v>0.08</v>
      </c>
      <c r="H84" s="449">
        <v>0.079</v>
      </c>
      <c r="I84" s="451">
        <v>0.08</v>
      </c>
      <c r="J84" s="449">
        <v>0.088</v>
      </c>
    </row>
    <row r="85" spans="1:10" s="420" customFormat="1" ht="12.75" customHeight="1">
      <c r="A85" s="424" t="s">
        <v>209</v>
      </c>
      <c r="B85" s="430">
        <v>325</v>
      </c>
      <c r="C85" s="431">
        <v>329</v>
      </c>
      <c r="D85" s="430">
        <v>326</v>
      </c>
      <c r="E85" s="432">
        <v>325</v>
      </c>
      <c r="F85" s="430">
        <v>334</v>
      </c>
      <c r="G85" s="431">
        <v>340</v>
      </c>
      <c r="H85" s="430">
        <v>336</v>
      </c>
      <c r="I85" s="432">
        <v>336</v>
      </c>
      <c r="J85" s="430">
        <v>327</v>
      </c>
    </row>
    <row r="86" spans="1:10" s="420" customFormat="1" ht="12.75" customHeight="1">
      <c r="A86" s="424" t="s">
        <v>189</v>
      </c>
      <c r="B86" s="430">
        <v>7944</v>
      </c>
      <c r="C86" s="431">
        <v>7915</v>
      </c>
      <c r="D86" s="430">
        <v>7849</v>
      </c>
      <c r="E86" s="432">
        <v>7655</v>
      </c>
      <c r="F86" s="430">
        <v>6575</v>
      </c>
      <c r="G86" s="431">
        <v>6537</v>
      </c>
      <c r="H86" s="430">
        <v>6554</v>
      </c>
      <c r="I86" s="432">
        <v>6458</v>
      </c>
      <c r="J86" s="430">
        <v>5896</v>
      </c>
    </row>
    <row r="87" spans="1:10" s="420" customFormat="1" ht="12.75" customHeight="1">
      <c r="A87" s="424" t="s">
        <v>195</v>
      </c>
      <c r="B87" s="500" t="s">
        <v>196</v>
      </c>
      <c r="C87" s="501" t="s">
        <v>196</v>
      </c>
      <c r="D87" s="500" t="s">
        <v>196</v>
      </c>
      <c r="E87" s="502">
        <v>81339</v>
      </c>
      <c r="F87" s="500">
        <v>85951</v>
      </c>
      <c r="G87" s="501">
        <v>90854</v>
      </c>
      <c r="H87" s="500">
        <v>93216</v>
      </c>
      <c r="I87" s="502">
        <v>102161</v>
      </c>
      <c r="J87" s="500">
        <v>106076</v>
      </c>
    </row>
    <row r="88" spans="1:10" s="420" customFormat="1" ht="12.75" customHeight="1">
      <c r="A88" s="436" t="s">
        <v>193</v>
      </c>
      <c r="B88" s="433">
        <v>0.192</v>
      </c>
      <c r="C88" s="455">
        <v>0.194</v>
      </c>
      <c r="D88" s="433">
        <v>0.197</v>
      </c>
      <c r="E88" s="456">
        <v>0.202</v>
      </c>
      <c r="F88" s="433">
        <v>0.23</v>
      </c>
      <c r="G88" s="455">
        <v>0.23</v>
      </c>
      <c r="H88" s="433">
        <v>0.233</v>
      </c>
      <c r="I88" s="456">
        <v>0.236</v>
      </c>
      <c r="J88" s="433">
        <v>0.253</v>
      </c>
    </row>
    <row r="89" spans="1:10" s="420" customFormat="1" ht="12.75" customHeight="1" thickBot="1">
      <c r="A89" s="414" t="s">
        <v>194</v>
      </c>
      <c r="B89" s="503">
        <v>8864</v>
      </c>
      <c r="C89" s="504">
        <v>7922</v>
      </c>
      <c r="D89" s="503">
        <v>7828</v>
      </c>
      <c r="E89" s="505">
        <v>9092</v>
      </c>
      <c r="F89" s="503">
        <v>8315</v>
      </c>
      <c r="G89" s="504">
        <v>8234</v>
      </c>
      <c r="H89" s="503">
        <v>8156</v>
      </c>
      <c r="I89" s="505">
        <v>8280</v>
      </c>
      <c r="J89" s="503">
        <v>7496</v>
      </c>
    </row>
    <row r="90" spans="1:10" s="420" customFormat="1" ht="12.75" customHeight="1" thickTop="1">
      <c r="A90" s="424"/>
      <c r="C90" s="410"/>
      <c r="D90" s="409"/>
      <c r="E90" s="419"/>
      <c r="F90" s="433"/>
      <c r="G90" s="410"/>
      <c r="H90" s="409"/>
      <c r="I90" s="419"/>
      <c r="J90" s="433"/>
    </row>
    <row r="91" spans="1:10" s="420" customFormat="1" ht="15.75" customHeight="1">
      <c r="A91" s="489" t="s">
        <v>210</v>
      </c>
      <c r="C91" s="434"/>
      <c r="D91" s="413"/>
      <c r="E91" s="435"/>
      <c r="F91" s="433"/>
      <c r="G91" s="434"/>
      <c r="H91" s="413"/>
      <c r="I91" s="435"/>
      <c r="J91" s="433"/>
    </row>
    <row r="92" spans="1:10" s="420" customFormat="1" ht="12.75" customHeight="1">
      <c r="A92" s="400"/>
      <c r="B92" s="409"/>
      <c r="C92" s="506"/>
      <c r="D92" s="507"/>
      <c r="E92" s="508"/>
      <c r="F92" s="433"/>
      <c r="G92" s="506"/>
      <c r="H92" s="507"/>
      <c r="I92" s="508"/>
      <c r="J92" s="433"/>
    </row>
    <row r="93" spans="1:10" s="420" customFormat="1" ht="12.75" customHeight="1">
      <c r="A93" s="395" t="s">
        <v>168</v>
      </c>
      <c r="B93" s="409"/>
      <c r="C93" s="506"/>
      <c r="D93" s="507"/>
      <c r="E93" s="508"/>
      <c r="F93" s="433"/>
      <c r="G93" s="506"/>
      <c r="H93" s="507"/>
      <c r="I93" s="508"/>
      <c r="J93" s="433"/>
    </row>
    <row r="94" spans="1:10" s="420" customFormat="1" ht="12.75" customHeight="1">
      <c r="A94" s="400"/>
      <c r="B94" s="409"/>
      <c r="C94" s="506"/>
      <c r="D94" s="507"/>
      <c r="E94" s="508"/>
      <c r="F94" s="433"/>
      <c r="G94" s="506"/>
      <c r="H94" s="507"/>
      <c r="I94" s="508"/>
      <c r="J94" s="433"/>
    </row>
    <row r="95" spans="1:10" s="420" customFormat="1" ht="12.75" customHeight="1">
      <c r="A95" s="424" t="s">
        <v>198</v>
      </c>
      <c r="C95" s="506"/>
      <c r="D95" s="507"/>
      <c r="E95" s="508"/>
      <c r="F95" s="433"/>
      <c r="G95" s="506"/>
      <c r="H95" s="507"/>
      <c r="I95" s="508"/>
      <c r="J95" s="433"/>
    </row>
    <row r="96" spans="1:10" s="420" customFormat="1" ht="12.75" customHeight="1">
      <c r="A96" s="400" t="s">
        <v>211</v>
      </c>
      <c r="B96" s="433">
        <v>0.223</v>
      </c>
      <c r="C96" s="455">
        <v>0.221</v>
      </c>
      <c r="D96" s="433">
        <v>0.216</v>
      </c>
      <c r="E96" s="456">
        <v>0.209</v>
      </c>
      <c r="F96" s="433">
        <v>0.201</v>
      </c>
      <c r="G96" s="455">
        <v>0.195</v>
      </c>
      <c r="H96" s="433">
        <v>0.19</v>
      </c>
      <c r="I96" s="456">
        <v>0.185</v>
      </c>
      <c r="J96" s="433">
        <v>0.181</v>
      </c>
    </row>
    <row r="97" spans="1:10" s="420" customFormat="1" ht="12.75" customHeight="1">
      <c r="A97" s="424" t="s">
        <v>212</v>
      </c>
      <c r="B97" s="509">
        <v>457593</v>
      </c>
      <c r="C97" s="510">
        <v>454941</v>
      </c>
      <c r="D97" s="509">
        <v>445660</v>
      </c>
      <c r="E97" s="511">
        <v>429544</v>
      </c>
      <c r="F97" s="509">
        <v>408259</v>
      </c>
      <c r="G97" s="510">
        <v>391821</v>
      </c>
      <c r="H97" s="509">
        <v>381276</v>
      </c>
      <c r="I97" s="511">
        <v>372015</v>
      </c>
      <c r="J97" s="509">
        <v>362024</v>
      </c>
    </row>
    <row r="98" spans="1:10" s="420" customFormat="1" ht="12.75" customHeight="1">
      <c r="A98" s="400" t="s">
        <v>169</v>
      </c>
      <c r="B98" s="409">
        <v>1760</v>
      </c>
      <c r="C98" s="410">
        <v>1691</v>
      </c>
      <c r="D98" s="409">
        <v>1692</v>
      </c>
      <c r="E98" s="419">
        <v>1692</v>
      </c>
      <c r="F98" s="409">
        <v>1693</v>
      </c>
      <c r="G98" s="410">
        <v>1634</v>
      </c>
      <c r="H98" s="409">
        <v>1638</v>
      </c>
      <c r="I98" s="419">
        <v>1218</v>
      </c>
      <c r="J98" s="409">
        <v>1217</v>
      </c>
    </row>
    <row r="99" spans="1:10" s="420" customFormat="1" ht="12.75" customHeight="1">
      <c r="A99" s="490" t="s">
        <v>170</v>
      </c>
      <c r="B99" s="509">
        <v>347003</v>
      </c>
      <c r="C99" s="510">
        <v>669594</v>
      </c>
      <c r="D99" s="509">
        <v>960774</v>
      </c>
      <c r="E99" s="511">
        <v>1258294</v>
      </c>
      <c r="F99" s="509">
        <v>269583</v>
      </c>
      <c r="G99" s="510">
        <v>511839</v>
      </c>
      <c r="H99" s="509">
        <v>733142</v>
      </c>
      <c r="I99" s="511">
        <v>969538</v>
      </c>
      <c r="J99" s="509">
        <v>222840</v>
      </c>
    </row>
    <row r="100" spans="1:10" s="420" customFormat="1" ht="12.75" customHeight="1">
      <c r="A100" s="424"/>
      <c r="C100" s="434"/>
      <c r="D100" s="413"/>
      <c r="E100" s="435"/>
      <c r="F100" s="433"/>
      <c r="G100" s="434"/>
      <c r="H100" s="413"/>
      <c r="I100" s="435"/>
      <c r="J100" s="433"/>
    </row>
    <row r="101" spans="1:10" s="420" customFormat="1" ht="12.75" customHeight="1">
      <c r="A101" s="424" t="s">
        <v>213</v>
      </c>
      <c r="B101" s="409"/>
      <c r="C101" s="506"/>
      <c r="D101" s="507"/>
      <c r="E101" s="508"/>
      <c r="F101" s="433"/>
      <c r="G101" s="506"/>
      <c r="H101" s="507"/>
      <c r="I101" s="508"/>
      <c r="J101" s="433"/>
    </row>
    <row r="102" spans="1:10" s="420" customFormat="1" ht="12.75" customHeight="1">
      <c r="A102" s="400" t="s">
        <v>214</v>
      </c>
      <c r="B102" s="433">
        <v>0.82</v>
      </c>
      <c r="C102" s="455">
        <v>0.81</v>
      </c>
      <c r="D102" s="433">
        <v>0.81</v>
      </c>
      <c r="E102" s="456">
        <v>0.81</v>
      </c>
      <c r="F102" s="433">
        <v>0.81</v>
      </c>
      <c r="G102" s="455">
        <v>0.81</v>
      </c>
      <c r="H102" s="433">
        <v>0.81</v>
      </c>
      <c r="I102" s="456">
        <v>0.83</v>
      </c>
      <c r="J102" s="433">
        <v>0.83</v>
      </c>
    </row>
    <row r="103" spans="1:10" s="420" customFormat="1" ht="12.75" customHeight="1">
      <c r="A103" s="425" t="s">
        <v>205</v>
      </c>
      <c r="B103" s="409">
        <v>55150</v>
      </c>
      <c r="C103" s="410">
        <v>62810</v>
      </c>
      <c r="D103" s="409">
        <v>69512</v>
      </c>
      <c r="E103" s="419">
        <v>81858</v>
      </c>
      <c r="F103" s="409">
        <v>88421</v>
      </c>
      <c r="G103" s="410">
        <v>94401</v>
      </c>
      <c r="H103" s="409">
        <v>99851</v>
      </c>
      <c r="I103" s="419">
        <v>109617</v>
      </c>
      <c r="J103" s="409">
        <v>117843</v>
      </c>
    </row>
    <row r="104" spans="1:10" s="420" customFormat="1" ht="12.75" customHeight="1">
      <c r="A104" s="425" t="s">
        <v>206</v>
      </c>
      <c r="B104" s="409">
        <v>12105</v>
      </c>
      <c r="C104" s="410">
        <v>14346</v>
      </c>
      <c r="D104" s="409">
        <v>15711</v>
      </c>
      <c r="E104" s="419">
        <v>17008</v>
      </c>
      <c r="F104" s="409">
        <v>17843</v>
      </c>
      <c r="G104" s="410">
        <v>18973</v>
      </c>
      <c r="H104" s="409">
        <v>19240</v>
      </c>
      <c r="I104" s="419">
        <v>18751</v>
      </c>
      <c r="J104" s="409">
        <v>19918</v>
      </c>
    </row>
    <row r="105" spans="1:10" s="420" customFormat="1" ht="12.75" customHeight="1">
      <c r="A105" s="424" t="s">
        <v>207</v>
      </c>
      <c r="B105" s="440">
        <f>+B103+B104</f>
        <v>67255</v>
      </c>
      <c r="C105" s="441">
        <f>+C103+C104</f>
        <v>77156</v>
      </c>
      <c r="D105" s="440">
        <f>+D103+D104</f>
        <v>85223</v>
      </c>
      <c r="E105" s="442">
        <f>+E103+E104</f>
        <v>98866</v>
      </c>
      <c r="F105" s="440">
        <f>+F103+F104</f>
        <v>106264</v>
      </c>
      <c r="G105" s="441">
        <v>113374</v>
      </c>
      <c r="H105" s="440">
        <v>119091</v>
      </c>
      <c r="I105" s="442">
        <v>128368</v>
      </c>
      <c r="J105" s="440">
        <v>137761</v>
      </c>
    </row>
    <row r="106" spans="1:10" s="420" customFormat="1" ht="12.75" customHeight="1">
      <c r="A106" s="400" t="s">
        <v>215</v>
      </c>
      <c r="B106" s="409">
        <v>12477</v>
      </c>
      <c r="C106" s="410">
        <v>9895</v>
      </c>
      <c r="D106" s="409">
        <v>7742</v>
      </c>
      <c r="E106" s="419">
        <v>5910</v>
      </c>
      <c r="F106" s="409">
        <v>4225</v>
      </c>
      <c r="G106" s="410">
        <v>3143</v>
      </c>
      <c r="H106" s="409">
        <v>2448</v>
      </c>
      <c r="I106" s="419">
        <v>1813</v>
      </c>
      <c r="J106" s="409">
        <v>1318</v>
      </c>
    </row>
    <row r="107" spans="1:10" s="420" customFormat="1" ht="12.75" customHeight="1">
      <c r="A107" s="400" t="s">
        <v>216</v>
      </c>
      <c r="B107" s="409">
        <v>184</v>
      </c>
      <c r="C107" s="410">
        <v>176</v>
      </c>
      <c r="D107" s="409">
        <v>147</v>
      </c>
      <c r="E107" s="419">
        <v>129</v>
      </c>
      <c r="F107" s="409">
        <v>203</v>
      </c>
      <c r="G107" s="410">
        <v>196</v>
      </c>
      <c r="H107" s="409">
        <v>201</v>
      </c>
      <c r="I107" s="419">
        <v>228</v>
      </c>
      <c r="J107" s="409">
        <v>265</v>
      </c>
    </row>
    <row r="108" spans="1:10" s="420" customFormat="1" ht="12.75" customHeight="1">
      <c r="A108" s="445" t="s">
        <v>217</v>
      </c>
      <c r="B108" s="493">
        <v>0</v>
      </c>
      <c r="C108" s="494">
        <v>0</v>
      </c>
      <c r="D108" s="493">
        <v>0</v>
      </c>
      <c r="E108" s="495">
        <v>1952</v>
      </c>
      <c r="F108" s="493">
        <v>4120</v>
      </c>
      <c r="G108" s="494">
        <v>5449</v>
      </c>
      <c r="H108" s="493">
        <v>8301</v>
      </c>
      <c r="I108" s="495">
        <v>14150</v>
      </c>
      <c r="J108" s="493">
        <v>17392</v>
      </c>
    </row>
    <row r="109" spans="1:10" s="420" customFormat="1" ht="12.75" customHeight="1">
      <c r="A109" s="424"/>
      <c r="C109" s="499"/>
      <c r="D109" s="497"/>
      <c r="E109" s="498"/>
      <c r="F109" s="433"/>
      <c r="G109" s="499"/>
      <c r="H109" s="497"/>
      <c r="I109" s="498"/>
      <c r="J109" s="433"/>
    </row>
    <row r="110" spans="1:10" s="420" customFormat="1" ht="12.75" customHeight="1">
      <c r="A110" s="395" t="s">
        <v>185</v>
      </c>
      <c r="B110" s="422"/>
      <c r="C110" s="386"/>
      <c r="D110" s="422"/>
      <c r="E110" s="512"/>
      <c r="F110" s="433"/>
      <c r="G110" s="386"/>
      <c r="H110" s="422"/>
      <c r="I110" s="512"/>
      <c r="J110" s="433"/>
    </row>
    <row r="111" spans="1:10" s="420" customFormat="1" ht="12.75" customHeight="1">
      <c r="A111" s="424"/>
      <c r="C111" s="410"/>
      <c r="D111" s="409"/>
      <c r="E111" s="419"/>
      <c r="F111" s="433"/>
      <c r="G111" s="410"/>
      <c r="H111" s="409"/>
      <c r="I111" s="419"/>
      <c r="J111" s="433"/>
    </row>
    <row r="112" spans="1:10" s="420" customFormat="1" ht="12.75" customHeight="1">
      <c r="A112" s="424" t="s">
        <v>218</v>
      </c>
      <c r="B112" s="449">
        <v>0.963</v>
      </c>
      <c r="C112" s="450">
        <v>1.004</v>
      </c>
      <c r="D112" s="449">
        <v>1.061</v>
      </c>
      <c r="E112" s="451">
        <v>1.105</v>
      </c>
      <c r="F112" s="449">
        <v>1.107</v>
      </c>
      <c r="G112" s="450">
        <v>1.123</v>
      </c>
      <c r="H112" s="449">
        <v>1.146</v>
      </c>
      <c r="I112" s="451">
        <v>1.161</v>
      </c>
      <c r="J112" s="449">
        <v>1.181</v>
      </c>
    </row>
    <row r="113" spans="1:10" s="420" customFormat="1" ht="12.75" customHeight="1">
      <c r="A113" s="424" t="s">
        <v>219</v>
      </c>
      <c r="B113" s="449">
        <v>0.608</v>
      </c>
      <c r="C113" s="450">
        <v>0.595</v>
      </c>
      <c r="D113" s="449">
        <v>0.585</v>
      </c>
      <c r="E113" s="451">
        <v>0.594</v>
      </c>
      <c r="F113" s="449">
        <v>0.581</v>
      </c>
      <c r="G113" s="450">
        <v>0.587</v>
      </c>
      <c r="H113" s="449">
        <v>0.574</v>
      </c>
      <c r="I113" s="451">
        <v>0.564</v>
      </c>
      <c r="J113" s="449">
        <v>0.549</v>
      </c>
    </row>
    <row r="114" spans="1:10" s="420" customFormat="1" ht="12.75" customHeight="1">
      <c r="A114" s="513" t="s">
        <v>186</v>
      </c>
      <c r="B114" s="430">
        <v>1224345</v>
      </c>
      <c r="C114" s="431">
        <v>1251018</v>
      </c>
      <c r="D114" s="430">
        <v>1301183</v>
      </c>
      <c r="E114" s="432">
        <v>1379191</v>
      </c>
      <c r="F114" s="430">
        <v>1352485</v>
      </c>
      <c r="G114" s="431">
        <v>1387183</v>
      </c>
      <c r="H114" s="430">
        <v>1385716</v>
      </c>
      <c r="I114" s="432">
        <v>1381094</v>
      </c>
      <c r="J114" s="430">
        <v>1333819</v>
      </c>
    </row>
    <row r="115" spans="1:10" s="420" customFormat="1" ht="12.75" customHeight="1">
      <c r="A115" s="514" t="s">
        <v>187</v>
      </c>
      <c r="B115" s="433">
        <v>0.246</v>
      </c>
      <c r="C115" s="455">
        <v>0.257</v>
      </c>
      <c r="D115" s="433">
        <v>0.255</v>
      </c>
      <c r="E115" s="456">
        <v>0.262</v>
      </c>
      <c r="F115" s="433">
        <v>0.281</v>
      </c>
      <c r="G115" s="455">
        <v>0.289</v>
      </c>
      <c r="H115" s="433">
        <v>0.293</v>
      </c>
      <c r="I115" s="456">
        <v>0.303</v>
      </c>
      <c r="J115" s="433">
        <v>0.318</v>
      </c>
    </row>
    <row r="116" spans="1:10" s="420" customFormat="1" ht="12.75" customHeight="1">
      <c r="A116" s="424" t="s">
        <v>229</v>
      </c>
      <c r="B116" s="515" t="s">
        <v>196</v>
      </c>
      <c r="C116" s="516" t="s">
        <v>196</v>
      </c>
      <c r="D116" s="515" t="s">
        <v>196</v>
      </c>
      <c r="E116" s="517" t="s">
        <v>196</v>
      </c>
      <c r="F116" s="518">
        <v>104</v>
      </c>
      <c r="G116" s="519">
        <v>109</v>
      </c>
      <c r="H116" s="518">
        <v>117</v>
      </c>
      <c r="I116" s="520">
        <v>121</v>
      </c>
      <c r="J116" s="491">
        <v>126</v>
      </c>
    </row>
    <row r="117" spans="1:10" s="420" customFormat="1" ht="12.75" customHeight="1" thickBot="1">
      <c r="A117" s="521" t="s">
        <v>189</v>
      </c>
      <c r="B117" s="522">
        <v>2475</v>
      </c>
      <c r="C117" s="523">
        <v>2602</v>
      </c>
      <c r="D117" s="522">
        <v>2600</v>
      </c>
      <c r="E117" s="524">
        <v>2586</v>
      </c>
      <c r="F117" s="522">
        <v>2581</v>
      </c>
      <c r="G117" s="523">
        <v>2688</v>
      </c>
      <c r="H117" s="522">
        <v>2732</v>
      </c>
      <c r="I117" s="524">
        <v>2678</v>
      </c>
      <c r="J117" s="522">
        <v>2492</v>
      </c>
    </row>
    <row r="118" spans="1:10" s="420" customFormat="1" ht="12.75" customHeight="1" thickTop="1">
      <c r="A118" s="424"/>
      <c r="B118" s="409"/>
      <c r="C118" s="410"/>
      <c r="D118" s="409"/>
      <c r="E118" s="419"/>
      <c r="F118" s="433"/>
      <c r="G118" s="410"/>
      <c r="H118" s="409"/>
      <c r="I118" s="419"/>
      <c r="J118" s="433"/>
    </row>
    <row r="119" spans="1:10" s="420" customFormat="1" ht="15.75" customHeight="1">
      <c r="A119" s="489" t="s">
        <v>220</v>
      </c>
      <c r="B119" s="409"/>
      <c r="C119" s="410"/>
      <c r="D119" s="409"/>
      <c r="E119" s="419"/>
      <c r="F119" s="433"/>
      <c r="G119" s="410"/>
      <c r="H119" s="409"/>
      <c r="I119" s="419"/>
      <c r="J119" s="433"/>
    </row>
    <row r="120" spans="1:10" s="420" customFormat="1" ht="12.75" customHeight="1">
      <c r="A120" s="496"/>
      <c r="B120" s="409"/>
      <c r="C120" s="410"/>
      <c r="D120" s="409"/>
      <c r="E120" s="419"/>
      <c r="F120" s="433"/>
      <c r="G120" s="410"/>
      <c r="H120" s="409"/>
      <c r="I120" s="419"/>
      <c r="J120" s="433"/>
    </row>
    <row r="121" spans="1:10" s="420" customFormat="1" ht="12.75" customHeight="1">
      <c r="A121" s="395" t="s">
        <v>168</v>
      </c>
      <c r="B121" s="409"/>
      <c r="C121" s="410"/>
      <c r="D121" s="409"/>
      <c r="E121" s="419"/>
      <c r="F121" s="433"/>
      <c r="G121" s="410"/>
      <c r="H121" s="409"/>
      <c r="I121" s="419"/>
      <c r="J121" s="433"/>
    </row>
    <row r="122" spans="1:10" s="420" customFormat="1" ht="12.75" customHeight="1">
      <c r="A122" s="490"/>
      <c r="B122" s="525"/>
      <c r="C122" s="482"/>
      <c r="D122" s="481"/>
      <c r="E122" s="480"/>
      <c r="F122" s="433"/>
      <c r="G122" s="482"/>
      <c r="H122" s="481"/>
      <c r="I122" s="480"/>
      <c r="J122" s="433"/>
    </row>
    <row r="123" spans="1:10" s="420" customFormat="1" ht="12.75" customHeight="1">
      <c r="A123" s="441" t="s">
        <v>198</v>
      </c>
      <c r="B123" s="525"/>
      <c r="C123" s="482"/>
      <c r="D123" s="481"/>
      <c r="E123" s="480"/>
      <c r="F123" s="433"/>
      <c r="G123" s="482"/>
      <c r="H123" s="481"/>
      <c r="I123" s="480"/>
      <c r="J123" s="433"/>
    </row>
    <row r="124" spans="1:10" s="420" customFormat="1" ht="12.75" customHeight="1">
      <c r="A124" s="410" t="s">
        <v>211</v>
      </c>
      <c r="B124" s="481">
        <v>0.301</v>
      </c>
      <c r="C124" s="482">
        <v>0.283</v>
      </c>
      <c r="D124" s="481">
        <v>0.282</v>
      </c>
      <c r="E124" s="480">
        <v>0.28</v>
      </c>
      <c r="F124" s="481">
        <v>0.2657358107692308</v>
      </c>
      <c r="G124" s="482">
        <v>0.263</v>
      </c>
      <c r="H124" s="481">
        <v>0.261</v>
      </c>
      <c r="I124" s="480">
        <v>0.263</v>
      </c>
      <c r="J124" s="481">
        <v>0.257</v>
      </c>
    </row>
    <row r="125" spans="1:10" s="420" customFormat="1" ht="12.75" customHeight="1">
      <c r="A125" s="490" t="s">
        <v>212</v>
      </c>
      <c r="B125" s="440">
        <v>184688</v>
      </c>
      <c r="C125" s="441">
        <v>182175</v>
      </c>
      <c r="D125" s="440">
        <v>182179</v>
      </c>
      <c r="E125" s="442">
        <v>182235</v>
      </c>
      <c r="F125" s="440">
        <v>177887</v>
      </c>
      <c r="G125" s="441">
        <v>176364</v>
      </c>
      <c r="H125" s="440">
        <v>175142</v>
      </c>
      <c r="I125" s="442">
        <v>176890</v>
      </c>
      <c r="J125" s="440">
        <v>171195</v>
      </c>
    </row>
    <row r="126" spans="1:10" s="420" customFormat="1" ht="12.75" customHeight="1">
      <c r="A126" s="490" t="s">
        <v>170</v>
      </c>
      <c r="B126" s="440">
        <v>156937</v>
      </c>
      <c r="C126" s="441">
        <v>298069</v>
      </c>
      <c r="D126" s="440">
        <v>431812</v>
      </c>
      <c r="E126" s="442">
        <v>563139</v>
      </c>
      <c r="F126" s="440">
        <v>117987</v>
      </c>
      <c r="G126" s="441">
        <v>223390</v>
      </c>
      <c r="H126" s="440">
        <v>322169</v>
      </c>
      <c r="I126" s="442">
        <v>424544</v>
      </c>
      <c r="J126" s="440">
        <v>94792</v>
      </c>
    </row>
    <row r="127" spans="1:10" s="420" customFormat="1" ht="12.75" customHeight="1">
      <c r="A127" s="490"/>
      <c r="C127" s="410"/>
      <c r="D127" s="409"/>
      <c r="E127" s="419"/>
      <c r="F127" s="433"/>
      <c r="G127" s="410"/>
      <c r="H127" s="409"/>
      <c r="I127" s="419"/>
      <c r="J127" s="433"/>
    </row>
    <row r="128" spans="1:10" s="420" customFormat="1" ht="12.75" customHeight="1">
      <c r="A128" s="424" t="s">
        <v>213</v>
      </c>
      <c r="C128" s="410"/>
      <c r="D128" s="409"/>
      <c r="E128" s="419"/>
      <c r="F128" s="433"/>
      <c r="G128" s="410"/>
      <c r="H128" s="409"/>
      <c r="I128" s="419"/>
      <c r="J128" s="433"/>
    </row>
    <row r="129" spans="1:10" s="420" customFormat="1" ht="12.75" customHeight="1">
      <c r="A129" s="526" t="s">
        <v>205</v>
      </c>
      <c r="B129" s="426">
        <v>24091</v>
      </c>
      <c r="C129" s="427">
        <v>27509</v>
      </c>
      <c r="D129" s="426">
        <v>30460</v>
      </c>
      <c r="E129" s="428">
        <v>38956</v>
      </c>
      <c r="F129" s="426">
        <v>40949</v>
      </c>
      <c r="G129" s="427">
        <v>45829</v>
      </c>
      <c r="H129" s="426">
        <v>49524</v>
      </c>
      <c r="I129" s="428">
        <v>54983</v>
      </c>
      <c r="J129" s="426">
        <v>56608</v>
      </c>
    </row>
    <row r="130" spans="1:10" s="420" customFormat="1" ht="12.75" customHeight="1">
      <c r="A130" s="514" t="s">
        <v>206</v>
      </c>
      <c r="B130" s="426">
        <v>0</v>
      </c>
      <c r="C130" s="427">
        <v>0</v>
      </c>
      <c r="D130" s="426">
        <v>0</v>
      </c>
      <c r="E130" s="428">
        <v>0</v>
      </c>
      <c r="F130" s="426">
        <v>0</v>
      </c>
      <c r="G130" s="427">
        <v>0</v>
      </c>
      <c r="H130" s="426">
        <v>0</v>
      </c>
      <c r="I130" s="428">
        <v>0</v>
      </c>
      <c r="J130" s="426">
        <v>0</v>
      </c>
    </row>
    <row r="131" spans="1:10" s="420" customFormat="1" ht="12.75" customHeight="1">
      <c r="A131" s="513" t="s">
        <v>207</v>
      </c>
      <c r="B131" s="430">
        <f>+B129+B130</f>
        <v>24091</v>
      </c>
      <c r="C131" s="431">
        <f>+C129+C130</f>
        <v>27509</v>
      </c>
      <c r="D131" s="430">
        <f>+D129+D130</f>
        <v>30460</v>
      </c>
      <c r="E131" s="432">
        <f>+E129+E130</f>
        <v>38956</v>
      </c>
      <c r="F131" s="430">
        <f>+F129+F130</f>
        <v>40949</v>
      </c>
      <c r="G131" s="431">
        <v>45829</v>
      </c>
      <c r="H131" s="430">
        <v>49524</v>
      </c>
      <c r="I131" s="432">
        <v>54983</v>
      </c>
      <c r="J131" s="430">
        <v>56608</v>
      </c>
    </row>
    <row r="132" spans="1:10" s="420" customFormat="1" ht="12.75" customHeight="1">
      <c r="A132" s="400" t="s">
        <v>215</v>
      </c>
      <c r="B132" s="426">
        <v>25952</v>
      </c>
      <c r="C132" s="427">
        <v>22089</v>
      </c>
      <c r="D132" s="426">
        <v>20017</v>
      </c>
      <c r="E132" s="428">
        <v>17455</v>
      </c>
      <c r="F132" s="426">
        <v>13493</v>
      </c>
      <c r="G132" s="427">
        <v>10661</v>
      </c>
      <c r="H132" s="426">
        <v>8916</v>
      </c>
      <c r="I132" s="428">
        <v>5184</v>
      </c>
      <c r="J132" s="426">
        <v>4091</v>
      </c>
    </row>
    <row r="133" spans="1:10" s="420" customFormat="1" ht="12.75" customHeight="1">
      <c r="A133" s="496" t="s">
        <v>216</v>
      </c>
      <c r="B133" s="426">
        <v>152</v>
      </c>
      <c r="C133" s="427">
        <v>160</v>
      </c>
      <c r="D133" s="426">
        <v>161</v>
      </c>
      <c r="E133" s="428">
        <v>188</v>
      </c>
      <c r="F133" s="426">
        <v>185</v>
      </c>
      <c r="G133" s="427">
        <v>188</v>
      </c>
      <c r="H133" s="426">
        <v>193</v>
      </c>
      <c r="I133" s="428">
        <v>191</v>
      </c>
      <c r="J133" s="426">
        <v>180</v>
      </c>
    </row>
    <row r="134" spans="1:10" s="420" customFormat="1" ht="12.75" customHeight="1">
      <c r="A134" s="445" t="s">
        <v>217</v>
      </c>
      <c r="B134" s="446">
        <v>9023</v>
      </c>
      <c r="C134" s="447">
        <v>11087</v>
      </c>
      <c r="D134" s="446">
        <v>12521</v>
      </c>
      <c r="E134" s="448">
        <v>17531</v>
      </c>
      <c r="F134" s="446">
        <v>19309</v>
      </c>
      <c r="G134" s="447">
        <v>22013</v>
      </c>
      <c r="H134" s="446">
        <v>24581</v>
      </c>
      <c r="I134" s="448">
        <v>29612</v>
      </c>
      <c r="J134" s="446">
        <v>31295</v>
      </c>
    </row>
    <row r="135" spans="1:10" s="420" customFormat="1" ht="12.75" customHeight="1">
      <c r="A135" s="400"/>
      <c r="B135" s="409"/>
      <c r="C135" s="506"/>
      <c r="D135" s="507"/>
      <c r="E135" s="508"/>
      <c r="F135" s="433"/>
      <c r="G135" s="506"/>
      <c r="H135" s="507"/>
      <c r="I135" s="508"/>
      <c r="J135" s="433"/>
    </row>
    <row r="136" spans="1:10" s="420" customFormat="1" ht="12.75" customHeight="1">
      <c r="A136" s="395" t="s">
        <v>185</v>
      </c>
      <c r="B136" s="409"/>
      <c r="C136" s="410"/>
      <c r="D136" s="409"/>
      <c r="E136" s="419"/>
      <c r="F136" s="433"/>
      <c r="G136" s="410"/>
      <c r="H136" s="409"/>
      <c r="I136" s="419"/>
      <c r="J136" s="433"/>
    </row>
    <row r="137" spans="1:10" s="420" customFormat="1" ht="12.75" customHeight="1">
      <c r="A137" s="395"/>
      <c r="C137" s="410"/>
      <c r="D137" s="409"/>
      <c r="E137" s="419"/>
      <c r="F137" s="433"/>
      <c r="G137" s="410"/>
      <c r="H137" s="409"/>
      <c r="I137" s="419"/>
      <c r="J137" s="433"/>
    </row>
    <row r="138" spans="1:10" s="420" customFormat="1" ht="12.75" customHeight="1">
      <c r="A138" s="424" t="s">
        <v>230</v>
      </c>
      <c r="B138" s="449">
        <v>1.795</v>
      </c>
      <c r="C138" s="450">
        <v>1.977</v>
      </c>
      <c r="D138" s="449">
        <v>2.12</v>
      </c>
      <c r="E138" s="451">
        <v>1.856</v>
      </c>
      <c r="F138" s="449">
        <v>1.758</v>
      </c>
      <c r="G138" s="450">
        <v>1.861</v>
      </c>
      <c r="H138" s="449">
        <v>2.264</v>
      </c>
      <c r="I138" s="451">
        <v>2.087</v>
      </c>
      <c r="J138" s="449">
        <v>1.857</v>
      </c>
    </row>
    <row r="139" spans="1:10" s="420" customFormat="1" ht="12.75" customHeight="1">
      <c r="A139" s="513" t="s">
        <v>231</v>
      </c>
      <c r="B139" s="449">
        <v>0.342</v>
      </c>
      <c r="C139" s="450">
        <v>0.322</v>
      </c>
      <c r="D139" s="449">
        <v>0.314</v>
      </c>
      <c r="E139" s="451">
        <v>0.361</v>
      </c>
      <c r="F139" s="449">
        <v>0.347</v>
      </c>
      <c r="G139" s="450">
        <v>0.344</v>
      </c>
      <c r="H139" s="449">
        <v>0.337</v>
      </c>
      <c r="I139" s="451">
        <v>0.367</v>
      </c>
      <c r="J139" s="449">
        <v>0.345</v>
      </c>
    </row>
    <row r="140" spans="1:10" s="420" customFormat="1" ht="12.75" customHeight="1">
      <c r="A140" s="513" t="s">
        <v>186</v>
      </c>
      <c r="B140" s="430">
        <v>433853</v>
      </c>
      <c r="C140" s="431">
        <v>417558</v>
      </c>
      <c r="D140" s="430">
        <v>461931</v>
      </c>
      <c r="E140" s="432">
        <v>506519</v>
      </c>
      <c r="F140" s="430">
        <v>513230</v>
      </c>
      <c r="G140" s="431">
        <v>562281</v>
      </c>
      <c r="H140" s="430">
        <v>550189</v>
      </c>
      <c r="I140" s="432">
        <v>531457</v>
      </c>
      <c r="J140" s="430">
        <v>511044</v>
      </c>
    </row>
    <row r="141" spans="1:10" s="420" customFormat="1" ht="12.75" customHeight="1">
      <c r="A141" s="425" t="s">
        <v>187</v>
      </c>
      <c r="B141" s="433">
        <v>0.183</v>
      </c>
      <c r="C141" s="455">
        <v>0.188</v>
      </c>
      <c r="D141" s="433">
        <v>0.171</v>
      </c>
      <c r="E141" s="456">
        <v>0.176</v>
      </c>
      <c r="F141" s="433">
        <v>0.177</v>
      </c>
      <c r="G141" s="455">
        <v>0.165</v>
      </c>
      <c r="H141" s="433">
        <v>0.178</v>
      </c>
      <c r="I141" s="456">
        <v>0.196</v>
      </c>
      <c r="J141" s="433">
        <v>0.19</v>
      </c>
    </row>
    <row r="142" spans="1:10" s="420" customFormat="1" ht="12.75" customHeight="1">
      <c r="A142" s="527" t="s">
        <v>209</v>
      </c>
      <c r="B142" s="491">
        <v>98</v>
      </c>
      <c r="C142" s="424">
        <v>105</v>
      </c>
      <c r="D142" s="491">
        <v>107</v>
      </c>
      <c r="E142" s="492">
        <v>105</v>
      </c>
      <c r="F142" s="491">
        <v>89</v>
      </c>
      <c r="G142" s="424">
        <v>88</v>
      </c>
      <c r="H142" s="491">
        <v>94</v>
      </c>
      <c r="I142" s="492">
        <v>96</v>
      </c>
      <c r="J142" s="491">
        <v>102</v>
      </c>
    </row>
    <row r="143" spans="1:10" s="420" customFormat="1" ht="12.75" customHeight="1">
      <c r="A143" s="445" t="s">
        <v>189</v>
      </c>
      <c r="B143" s="446">
        <v>2740</v>
      </c>
      <c r="C143" s="447">
        <v>2825</v>
      </c>
      <c r="D143" s="446">
        <v>2961</v>
      </c>
      <c r="E143" s="448">
        <v>2886</v>
      </c>
      <c r="F143" s="446">
        <v>2500</v>
      </c>
      <c r="G143" s="447">
        <v>2494</v>
      </c>
      <c r="H143" s="446">
        <v>2528</v>
      </c>
      <c r="I143" s="448">
        <v>2459</v>
      </c>
      <c r="J143" s="446">
        <v>2186</v>
      </c>
    </row>
    <row r="144" spans="2:10" s="420" customFormat="1" ht="12.75" customHeight="1">
      <c r="B144" s="507"/>
      <c r="C144" s="507"/>
      <c r="D144" s="507"/>
      <c r="E144" s="507"/>
      <c r="F144" s="433"/>
      <c r="G144" s="507"/>
      <c r="H144" s="507"/>
      <c r="I144" s="507"/>
      <c r="J144" s="433"/>
    </row>
    <row r="145" spans="1:10" s="420" customFormat="1" ht="12.75" customHeight="1">
      <c r="A145" s="528" t="s">
        <v>232</v>
      </c>
      <c r="F145" s="433"/>
      <c r="J145" s="433"/>
    </row>
    <row r="146" spans="1:10" s="420" customFormat="1" ht="12.75" customHeight="1">
      <c r="A146" s="528" t="s">
        <v>233</v>
      </c>
      <c r="B146" s="422"/>
      <c r="C146" s="422"/>
      <c r="D146" s="422"/>
      <c r="E146" s="422"/>
      <c r="F146" s="433"/>
      <c r="G146" s="422"/>
      <c r="H146" s="422"/>
      <c r="I146" s="422"/>
      <c r="J146" s="433"/>
    </row>
    <row r="147" spans="1:10" s="420" customFormat="1" ht="12.75" customHeight="1">
      <c r="A147" s="529" t="s">
        <v>234</v>
      </c>
      <c r="B147" s="409"/>
      <c r="C147" s="409"/>
      <c r="D147" s="409"/>
      <c r="E147" s="409"/>
      <c r="F147" s="433"/>
      <c r="G147" s="409"/>
      <c r="H147" s="409"/>
      <c r="I147" s="409"/>
      <c r="J147" s="433"/>
    </row>
    <row r="148" spans="1:10" s="420" customFormat="1" ht="12.75" customHeight="1">
      <c r="A148" s="528" t="s">
        <v>235</v>
      </c>
      <c r="C148" s="530"/>
      <c r="D148" s="530"/>
      <c r="E148" s="530"/>
      <c r="F148" s="433"/>
      <c r="G148" s="530"/>
      <c r="H148" s="530"/>
      <c r="I148" s="530"/>
      <c r="J148" s="433"/>
    </row>
    <row r="149" spans="1:10" s="420" customFormat="1" ht="12.75" customHeight="1">
      <c r="A149" s="529" t="s">
        <v>236</v>
      </c>
      <c r="B149" s="409"/>
      <c r="C149" s="409"/>
      <c r="D149" s="409"/>
      <c r="E149" s="409"/>
      <c r="F149" s="433"/>
      <c r="G149" s="409"/>
      <c r="H149" s="409"/>
      <c r="I149" s="409"/>
      <c r="J149" s="433"/>
    </row>
    <row r="150" spans="2:10" s="420" customFormat="1" ht="12.75" customHeight="1">
      <c r="B150" s="409"/>
      <c r="C150" s="409"/>
      <c r="D150" s="409"/>
      <c r="E150" s="409"/>
      <c r="F150" s="433"/>
      <c r="G150" s="409"/>
      <c r="H150" s="409"/>
      <c r="I150" s="409"/>
      <c r="J150" s="433"/>
    </row>
    <row r="151" spans="2:10" s="420" customFormat="1" ht="12.75">
      <c r="B151" s="409"/>
      <c r="C151" s="409"/>
      <c r="D151" s="409"/>
      <c r="E151" s="409"/>
      <c r="F151" s="433"/>
      <c r="G151" s="409"/>
      <c r="H151" s="409"/>
      <c r="I151" s="409"/>
      <c r="J151" s="433"/>
    </row>
    <row r="152" spans="1:10" s="420" customFormat="1" ht="12.75">
      <c r="A152" s="491"/>
      <c r="B152" s="409"/>
      <c r="C152" s="409"/>
      <c r="D152" s="409"/>
      <c r="E152" s="409"/>
      <c r="F152" s="433"/>
      <c r="G152" s="409"/>
      <c r="H152" s="409"/>
      <c r="I152" s="409"/>
      <c r="J152" s="433"/>
    </row>
    <row r="153" spans="1:10" s="420" customFormat="1" ht="5.25" customHeight="1">
      <c r="A153" s="491"/>
      <c r="C153" s="413"/>
      <c r="D153" s="413"/>
      <c r="E153" s="413"/>
      <c r="F153" s="433"/>
      <c r="G153" s="413"/>
      <c r="H153" s="413"/>
      <c r="I153" s="413"/>
      <c r="J153" s="433"/>
    </row>
    <row r="154" spans="1:10" s="420" customFormat="1" ht="12.75">
      <c r="A154" s="491"/>
      <c r="C154" s="413"/>
      <c r="D154" s="413"/>
      <c r="E154" s="413"/>
      <c r="F154" s="433"/>
      <c r="G154" s="413"/>
      <c r="H154" s="413"/>
      <c r="I154" s="413"/>
      <c r="J154" s="433"/>
    </row>
    <row r="155" spans="2:10" s="420" customFormat="1" ht="12" customHeight="1">
      <c r="B155" s="409"/>
      <c r="C155" s="409"/>
      <c r="D155" s="409"/>
      <c r="E155" s="409"/>
      <c r="F155" s="433"/>
      <c r="G155" s="409"/>
      <c r="H155" s="409"/>
      <c r="I155" s="409"/>
      <c r="J155" s="433"/>
    </row>
    <row r="156" spans="2:10" s="420" customFormat="1" ht="12" customHeight="1">
      <c r="B156" s="409"/>
      <c r="C156" s="409"/>
      <c r="D156" s="409"/>
      <c r="E156" s="409"/>
      <c r="F156" s="433"/>
      <c r="G156" s="409"/>
      <c r="H156" s="409"/>
      <c r="I156" s="409"/>
      <c r="J156" s="433"/>
    </row>
    <row r="157" spans="2:10" s="420" customFormat="1" ht="12.75">
      <c r="B157" s="409"/>
      <c r="C157" s="409"/>
      <c r="D157" s="409"/>
      <c r="E157" s="409"/>
      <c r="F157" s="433"/>
      <c r="G157" s="409"/>
      <c r="H157" s="409"/>
      <c r="I157" s="409"/>
      <c r="J157" s="433"/>
    </row>
    <row r="158" spans="2:10" s="420" customFormat="1" ht="12.75">
      <c r="B158" s="409"/>
      <c r="C158" s="409"/>
      <c r="D158" s="409"/>
      <c r="E158" s="409"/>
      <c r="F158" s="433"/>
      <c r="G158" s="409"/>
      <c r="H158" s="409"/>
      <c r="I158" s="409"/>
      <c r="J158" s="433"/>
    </row>
    <row r="159" spans="2:10" s="420" customFormat="1" ht="12.75">
      <c r="B159" s="409"/>
      <c r="C159" s="409"/>
      <c r="D159" s="409"/>
      <c r="E159" s="409"/>
      <c r="F159" s="433"/>
      <c r="G159" s="409"/>
      <c r="H159" s="409"/>
      <c r="I159" s="409"/>
      <c r="J159" s="433"/>
    </row>
    <row r="160" spans="2:10" s="420" customFormat="1" ht="12" customHeight="1">
      <c r="B160" s="409"/>
      <c r="C160" s="409"/>
      <c r="D160" s="409"/>
      <c r="E160" s="409"/>
      <c r="F160" s="433"/>
      <c r="G160" s="409"/>
      <c r="H160" s="409"/>
      <c r="I160" s="409"/>
      <c r="J160" s="433"/>
    </row>
    <row r="161" spans="1:10" s="420" customFormat="1" ht="12.75">
      <c r="A161" s="491"/>
      <c r="B161" s="409"/>
      <c r="C161" s="409"/>
      <c r="D161" s="409"/>
      <c r="E161" s="409"/>
      <c r="F161" s="433"/>
      <c r="G161" s="409"/>
      <c r="H161" s="409"/>
      <c r="I161" s="409"/>
      <c r="J161" s="433"/>
    </row>
    <row r="162" spans="1:10" s="420" customFormat="1" ht="12.75">
      <c r="A162" s="491"/>
      <c r="C162" s="413"/>
      <c r="D162" s="413"/>
      <c r="E162" s="413"/>
      <c r="F162" s="433"/>
      <c r="G162" s="413"/>
      <c r="H162" s="413"/>
      <c r="I162" s="413"/>
      <c r="J162" s="433"/>
    </row>
    <row r="163" spans="1:10" s="420" customFormat="1" ht="13.5">
      <c r="A163" s="531"/>
      <c r="C163" s="497"/>
      <c r="D163" s="497"/>
      <c r="E163" s="497"/>
      <c r="F163" s="433"/>
      <c r="G163" s="497"/>
      <c r="H163" s="497"/>
      <c r="I163" s="497"/>
      <c r="J163" s="433"/>
    </row>
    <row r="164" spans="1:10" s="420" customFormat="1" ht="13.5">
      <c r="A164" s="532"/>
      <c r="C164" s="533"/>
      <c r="D164" s="533"/>
      <c r="E164" s="533"/>
      <c r="F164" s="433"/>
      <c r="G164" s="533"/>
      <c r="H164" s="533"/>
      <c r="I164" s="533"/>
      <c r="J164" s="433"/>
    </row>
    <row r="165" spans="1:10" s="420" customFormat="1" ht="13.5">
      <c r="A165" s="532"/>
      <c r="C165" s="533"/>
      <c r="D165" s="533"/>
      <c r="E165" s="533"/>
      <c r="F165" s="433"/>
      <c r="G165" s="533"/>
      <c r="H165" s="533"/>
      <c r="I165" s="533"/>
      <c r="J165" s="433"/>
    </row>
    <row r="166" spans="1:10" s="420" customFormat="1" ht="12.75">
      <c r="A166" s="534"/>
      <c r="F166" s="433"/>
      <c r="J166" s="433"/>
    </row>
    <row r="167" spans="1:10" s="420" customFormat="1" ht="12.75">
      <c r="A167" s="535"/>
      <c r="F167" s="433"/>
      <c r="J167" s="433"/>
    </row>
    <row r="168" spans="1:10" s="420" customFormat="1" ht="12.75">
      <c r="A168" s="535"/>
      <c r="F168" s="433"/>
      <c r="J168" s="433"/>
    </row>
    <row r="169" spans="6:10" s="420" customFormat="1" ht="12.75">
      <c r="F169" s="433"/>
      <c r="J169" s="433"/>
    </row>
    <row r="170" spans="1:10" s="538" customFormat="1" ht="6" customHeight="1">
      <c r="A170" s="536"/>
      <c r="B170" s="537"/>
      <c r="C170" s="537"/>
      <c r="D170" s="537"/>
      <c r="E170" s="537"/>
      <c r="F170" s="433"/>
      <c r="G170" s="537"/>
      <c r="H170" s="537"/>
      <c r="I170" s="537"/>
      <c r="J170" s="433"/>
    </row>
    <row r="171" spans="1:10" s="538" customFormat="1" ht="15.75">
      <c r="A171" s="539"/>
      <c r="B171" s="540"/>
      <c r="C171" s="540"/>
      <c r="D171" s="540"/>
      <c r="E171" s="540"/>
      <c r="F171" s="433"/>
      <c r="G171" s="540"/>
      <c r="H171" s="540"/>
      <c r="I171" s="540"/>
      <c r="J171" s="433"/>
    </row>
    <row r="172" spans="1:10" s="538" customFormat="1" ht="6.75" customHeight="1">
      <c r="A172" s="536"/>
      <c r="B172" s="537"/>
      <c r="C172" s="537"/>
      <c r="D172" s="537"/>
      <c r="E172" s="537"/>
      <c r="F172" s="433"/>
      <c r="G172" s="537"/>
      <c r="H172" s="537"/>
      <c r="I172" s="537"/>
      <c r="J172" s="433"/>
    </row>
    <row r="173" spans="1:10" s="538" customFormat="1" ht="15.75">
      <c r="A173" s="539"/>
      <c r="B173" s="537"/>
      <c r="C173" s="537"/>
      <c r="D173" s="537"/>
      <c r="E173" s="537"/>
      <c r="F173" s="433"/>
      <c r="G173" s="537"/>
      <c r="H173" s="537"/>
      <c r="I173" s="537"/>
      <c r="J173" s="433"/>
    </row>
    <row r="174" spans="1:10" s="538" customFormat="1" ht="6" customHeight="1">
      <c r="A174" s="536"/>
      <c r="B174" s="537"/>
      <c r="C174" s="537"/>
      <c r="D174" s="537"/>
      <c r="E174" s="537"/>
      <c r="F174" s="433"/>
      <c r="G174" s="537"/>
      <c r="H174" s="537"/>
      <c r="I174" s="537"/>
      <c r="J174" s="433"/>
    </row>
    <row r="175" spans="1:10" s="538" customFormat="1" ht="12.75">
      <c r="A175" s="536"/>
      <c r="B175" s="541"/>
      <c r="C175" s="541"/>
      <c r="D175" s="541"/>
      <c r="E175" s="541"/>
      <c r="F175" s="433"/>
      <c r="G175" s="541"/>
      <c r="H175" s="541"/>
      <c r="I175" s="541"/>
      <c r="J175" s="433"/>
    </row>
    <row r="176" spans="1:10" s="538" customFormat="1" ht="12.75">
      <c r="A176" s="536"/>
      <c r="B176" s="541"/>
      <c r="C176" s="541"/>
      <c r="D176" s="541"/>
      <c r="E176" s="541"/>
      <c r="F176" s="433"/>
      <c r="G176" s="541"/>
      <c r="H176" s="541"/>
      <c r="I176" s="541"/>
      <c r="J176" s="433"/>
    </row>
    <row r="177" spans="2:10" s="538" customFormat="1" ht="12.75" customHeight="1">
      <c r="B177" s="542"/>
      <c r="C177" s="542"/>
      <c r="D177" s="542"/>
      <c r="E177" s="542"/>
      <c r="F177" s="433"/>
      <c r="G177" s="542"/>
      <c r="H177" s="542"/>
      <c r="I177" s="542"/>
      <c r="J177" s="433"/>
    </row>
    <row r="178" spans="2:10" s="538" customFormat="1" ht="12.75">
      <c r="B178" s="537"/>
      <c r="C178" s="537"/>
      <c r="D178" s="537"/>
      <c r="E178" s="537"/>
      <c r="F178" s="433"/>
      <c r="G178" s="537"/>
      <c r="H178" s="537"/>
      <c r="I178" s="537"/>
      <c r="J178" s="433"/>
    </row>
    <row r="179" spans="2:10" s="538" customFormat="1" ht="12.75">
      <c r="B179" s="537"/>
      <c r="C179" s="537"/>
      <c r="D179" s="537"/>
      <c r="E179" s="537"/>
      <c r="F179" s="433"/>
      <c r="G179" s="537"/>
      <c r="H179" s="537"/>
      <c r="I179" s="537"/>
      <c r="J179" s="433"/>
    </row>
    <row r="180" spans="2:10" s="538" customFormat="1" ht="12.75">
      <c r="B180" s="537"/>
      <c r="C180" s="537"/>
      <c r="D180" s="537"/>
      <c r="E180" s="537"/>
      <c r="F180" s="433"/>
      <c r="G180" s="537"/>
      <c r="H180" s="537"/>
      <c r="I180" s="537"/>
      <c r="J180" s="433"/>
    </row>
    <row r="181" spans="2:10" s="538" customFormat="1" ht="12.75">
      <c r="B181" s="537"/>
      <c r="C181" s="537"/>
      <c r="D181" s="537"/>
      <c r="E181" s="537"/>
      <c r="F181" s="433"/>
      <c r="G181" s="537"/>
      <c r="H181" s="537"/>
      <c r="I181" s="537"/>
      <c r="J181" s="433"/>
    </row>
    <row r="182" spans="1:10" s="538" customFormat="1" ht="12.75" customHeight="1">
      <c r="A182" s="536"/>
      <c r="B182" s="537"/>
      <c r="C182" s="537"/>
      <c r="D182" s="537"/>
      <c r="E182" s="537"/>
      <c r="F182" s="433"/>
      <c r="G182" s="537"/>
      <c r="H182" s="537"/>
      <c r="I182" s="537"/>
      <c r="J182" s="433"/>
    </row>
    <row r="183" spans="1:10" s="538" customFormat="1" ht="6" customHeight="1">
      <c r="A183" s="536"/>
      <c r="B183" s="543"/>
      <c r="C183" s="543"/>
      <c r="D183" s="543"/>
      <c r="E183" s="543"/>
      <c r="F183" s="433"/>
      <c r="G183" s="543"/>
      <c r="H183" s="543"/>
      <c r="I183" s="543"/>
      <c r="J183" s="433"/>
    </row>
    <row r="184" spans="1:10" s="538" customFormat="1" ht="12.75" customHeight="1">
      <c r="A184" s="536"/>
      <c r="B184" s="543"/>
      <c r="C184" s="543"/>
      <c r="D184" s="543"/>
      <c r="E184" s="543"/>
      <c r="F184" s="433"/>
      <c r="G184" s="543"/>
      <c r="H184" s="543"/>
      <c r="I184" s="543"/>
      <c r="J184" s="433"/>
    </row>
    <row r="185" spans="2:10" s="538" customFormat="1" ht="12.75" customHeight="1">
      <c r="B185" s="537"/>
      <c r="C185" s="537"/>
      <c r="D185" s="537"/>
      <c r="E185" s="537"/>
      <c r="F185" s="433"/>
      <c r="G185" s="537"/>
      <c r="H185" s="537"/>
      <c r="I185" s="537"/>
      <c r="J185" s="433"/>
    </row>
    <row r="186" spans="2:10" s="538" customFormat="1" ht="12.75" customHeight="1">
      <c r="B186" s="537"/>
      <c r="C186" s="537"/>
      <c r="D186" s="537"/>
      <c r="E186" s="537"/>
      <c r="F186" s="433"/>
      <c r="G186" s="537"/>
      <c r="H186" s="537"/>
      <c r="I186" s="537"/>
      <c r="J186" s="433"/>
    </row>
    <row r="187" spans="2:10" s="538" customFormat="1" ht="12.75" customHeight="1">
      <c r="B187" s="537"/>
      <c r="C187" s="537"/>
      <c r="D187" s="537"/>
      <c r="E187" s="537"/>
      <c r="F187" s="433"/>
      <c r="G187" s="537"/>
      <c r="H187" s="537"/>
      <c r="I187" s="537"/>
      <c r="J187" s="433"/>
    </row>
    <row r="188" spans="2:10" s="538" customFormat="1" ht="12.75" customHeight="1">
      <c r="B188" s="537"/>
      <c r="C188" s="537"/>
      <c r="D188" s="537"/>
      <c r="E188" s="537"/>
      <c r="F188" s="433"/>
      <c r="G188" s="537"/>
      <c r="H188" s="537"/>
      <c r="I188" s="537"/>
      <c r="J188" s="433"/>
    </row>
    <row r="189" spans="2:10" s="538" customFormat="1" ht="12.75" customHeight="1">
      <c r="B189" s="537"/>
      <c r="C189" s="537"/>
      <c r="D189" s="537"/>
      <c r="E189" s="537"/>
      <c r="F189" s="433"/>
      <c r="G189" s="537"/>
      <c r="H189" s="537"/>
      <c r="I189" s="537"/>
      <c r="J189" s="433"/>
    </row>
    <row r="190" spans="2:10" s="538" customFormat="1" ht="12.75" customHeight="1">
      <c r="B190" s="537"/>
      <c r="C190" s="537"/>
      <c r="D190" s="537"/>
      <c r="E190" s="537"/>
      <c r="F190" s="433"/>
      <c r="G190" s="537"/>
      <c r="H190" s="537"/>
      <c r="I190" s="537"/>
      <c r="J190" s="433"/>
    </row>
    <row r="191" spans="1:10" s="538" customFormat="1" ht="12.75" customHeight="1">
      <c r="A191" s="536"/>
      <c r="B191" s="537"/>
      <c r="C191" s="537"/>
      <c r="D191" s="537"/>
      <c r="E191" s="537"/>
      <c r="F191" s="433"/>
      <c r="G191" s="537"/>
      <c r="H191" s="537"/>
      <c r="I191" s="537"/>
      <c r="J191" s="433"/>
    </row>
    <row r="192" spans="1:10" s="420" customFormat="1" ht="12.75">
      <c r="A192" s="491"/>
      <c r="C192" s="409"/>
      <c r="D192" s="409"/>
      <c r="E192" s="409"/>
      <c r="F192" s="433"/>
      <c r="G192" s="409"/>
      <c r="H192" s="409"/>
      <c r="I192" s="409"/>
      <c r="J192" s="433"/>
    </row>
    <row r="193" spans="1:10" s="420" customFormat="1" ht="12.75">
      <c r="A193" s="538"/>
      <c r="F193" s="433"/>
      <c r="J193" s="433"/>
    </row>
    <row r="194" spans="6:10" s="420" customFormat="1" ht="12.75">
      <c r="F194" s="433"/>
      <c r="J194" s="433"/>
    </row>
    <row r="195" spans="6:10" s="420" customFormat="1" ht="12.75">
      <c r="F195" s="433"/>
      <c r="J195" s="433"/>
    </row>
    <row r="196" spans="6:10" s="420" customFormat="1" ht="12.75">
      <c r="F196" s="433"/>
      <c r="J196" s="433"/>
    </row>
    <row r="197" spans="6:10" s="420" customFormat="1" ht="12.75">
      <c r="F197" s="433"/>
      <c r="J197" s="433"/>
    </row>
    <row r="198" spans="6:10" s="420" customFormat="1" ht="12.75">
      <c r="F198" s="433"/>
      <c r="J198" s="433"/>
    </row>
    <row r="199" spans="6:10" s="420" customFormat="1" ht="12.75">
      <c r="F199" s="433"/>
      <c r="J199" s="433"/>
    </row>
    <row r="200" spans="6:10" s="420" customFormat="1" ht="12.75">
      <c r="F200" s="433"/>
      <c r="J200" s="433"/>
    </row>
    <row r="201" spans="6:10" s="420" customFormat="1" ht="12.75">
      <c r="F201" s="433"/>
      <c r="J201" s="433"/>
    </row>
    <row r="202" spans="6:10" s="420" customFormat="1" ht="12.75">
      <c r="F202" s="433"/>
      <c r="J202" s="433"/>
    </row>
    <row r="203" spans="6:10" s="420" customFormat="1" ht="12.75">
      <c r="F203" s="433"/>
      <c r="J203" s="433"/>
    </row>
    <row r="204" spans="6:10" s="420" customFormat="1" ht="12.75">
      <c r="F204" s="433"/>
      <c r="J204" s="433"/>
    </row>
    <row r="205" spans="6:10" s="420" customFormat="1" ht="12.75">
      <c r="F205" s="433"/>
      <c r="J205" s="433"/>
    </row>
    <row r="206" spans="6:10" s="420" customFormat="1" ht="12.75">
      <c r="F206" s="433"/>
      <c r="J206" s="433"/>
    </row>
    <row r="207" spans="6:10" s="420" customFormat="1" ht="12.75">
      <c r="F207" s="433"/>
      <c r="J207" s="433"/>
    </row>
    <row r="208" spans="6:10" s="420" customFormat="1" ht="12.75">
      <c r="F208" s="433"/>
      <c r="J208" s="433"/>
    </row>
    <row r="209" spans="6:10" ht="12.75">
      <c r="F209" s="544"/>
      <c r="J209" s="544"/>
    </row>
    <row r="210" spans="6:10" ht="12.75">
      <c r="F210" s="544"/>
      <c r="J210" s="544"/>
    </row>
  </sheetData>
  <printOptions horizontalCentered="1"/>
  <pageMargins left="0.6" right="0.5" top="0.5905511811023623" bottom="0.984251968503937" header="0.5905511811023623" footer="0.5118110236220472"/>
  <pageSetup fitToHeight="2" horizontalDpi="300" verticalDpi="300" orientation="portrait" paperSize="9" scale="55" r:id="rId1"/>
  <rowBreaks count="2" manualBreakCount="2">
    <brk id="79" max="8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laszlo1linda31</cp:lastModifiedBy>
  <dcterms:created xsi:type="dcterms:W3CDTF">2010-05-11T12:54:40Z</dcterms:created>
  <dcterms:modified xsi:type="dcterms:W3CDTF">2010-05-12T06:03:28Z</dcterms:modified>
  <cp:category/>
  <cp:version/>
  <cp:contentType/>
  <cp:contentStatus/>
</cp:coreProperties>
</file>