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3"/>
  </bookViews>
  <sheets>
    <sheet name="Eredménykim." sheetId="1" r:id="rId1"/>
    <sheet name="Mérleg" sheetId="2" r:id="rId2"/>
    <sheet name="CF_hun" sheetId="3" r:id="rId3"/>
    <sheet name="Szegmensek" sheetId="4" r:id="rId4"/>
    <sheet name="KPI-k" sheetId="5" r:id="rId5"/>
  </sheets>
  <definedNames>
    <definedName name="_xlnm.Print_Area" localSheetId="2">'CF_hun'!$A$1:$P$49</definedName>
    <definedName name="_xlnm.Print_Area" localSheetId="0">'Eredménykim.'!$A$1:$P$64</definedName>
    <definedName name="_xlnm.Print_Area" localSheetId="4">'KPI-k'!$A$1:$F$141</definedName>
    <definedName name="_xlnm.Print_Area" localSheetId="1">'Mérleg'!$A$1:$P$72</definedName>
    <definedName name="_xlnm.Print_Area" localSheetId="3">'Szegmensek'!$A$1:$H$72</definedName>
  </definedNames>
  <calcPr fullCalcOnLoad="1"/>
</workbook>
</file>

<file path=xl/sharedStrings.xml><?xml version="1.0" encoding="utf-8"?>
<sst xmlns="http://schemas.openxmlformats.org/spreadsheetml/2006/main" count="398" uniqueCount="244">
  <si>
    <t xml:space="preserve">MAGYAR TELEKOM </t>
  </si>
  <si>
    <t>Konszolidált IFRS eredménykimutatások, kumulált</t>
  </si>
  <si>
    <t>márc. 31.</t>
  </si>
  <si>
    <t>jún.30.</t>
  </si>
  <si>
    <t>szept.30.</t>
  </si>
  <si>
    <t>dec.31.</t>
  </si>
  <si>
    <t>szept. 30.</t>
  </si>
  <si>
    <t>MÓDOSÍTOTT</t>
  </si>
  <si>
    <t>VÁLTOZTATÁS</t>
  </si>
  <si>
    <t>(millió forintban)</t>
  </si>
  <si>
    <t>(nem auditált)</t>
  </si>
  <si>
    <t>(auditált)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</si>
  <si>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</si>
  <si>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</si>
  <si>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</si>
  <si>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</si>
  <si>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</si>
  <si>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TV</t>
  </si>
  <si>
    <t>Berendezés- és készletértékesítés árbevétele</t>
  </si>
  <si>
    <t>Egyéb vezetékes bevételek</t>
  </si>
  <si>
    <t>Vezetékes bevételek</t>
  </si>
  <si>
    <t>Visitor bevételek</t>
  </si>
  <si>
    <t>Nem hang alapú szolgáltatások</t>
  </si>
  <si>
    <t xml:space="preserve">Berendezés- és készletértékesítés árbevétele, aktiválási díjak </t>
  </si>
  <si>
    <t>Egyéb mobil bevételek</t>
  </si>
  <si>
    <t>Mobil bevételek</t>
  </si>
  <si>
    <t>Rendszerintegráció/Információtechnológiai bevételek</t>
  </si>
  <si>
    <t>Összes bevétel</t>
  </si>
  <si>
    <t>Hang, adat és internet bevételekhez kapcsolódó kifizetések</t>
  </si>
  <si>
    <t>Értékesített távközlési berendezések beszerzési értéke</t>
  </si>
  <si>
    <t>Ügynöki jutalékok és egyéb közvetített szolgáltatások</t>
  </si>
  <si>
    <t>SI/IT bevételekhez kapcsolódó kifizetések</t>
  </si>
  <si>
    <t>Egyéb működési költségek</t>
  </si>
  <si>
    <t>Működési költségek összesen</t>
  </si>
  <si>
    <t>Személyi jellegű ráfordítások</t>
  </si>
  <si>
    <t>Értékcsökkenési leírás</t>
  </si>
  <si>
    <t>Magyar telekommunikációs és egyéb válság adók</t>
  </si>
  <si>
    <t>Egyéb működési költségek - nettó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</si>
  <si>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</si>
  <si>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</si>
  <si>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</si>
  <si>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</si>
  <si>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</si>
  <si>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</si>
  <si>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</si>
  <si>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Kisebbségi részesedésekre jutó eredmény</t>
  </si>
  <si>
    <t>EBITDA</t>
  </si>
  <si>
    <t>EBITDA margin</t>
  </si>
  <si>
    <t>Konszolidált IFRS mérlegek</t>
  </si>
  <si>
    <t>jún. 30.</t>
  </si>
  <si>
    <t>szept 31.</t>
  </si>
  <si>
    <t>dec. 31</t>
  </si>
  <si>
    <t>márc. 31</t>
  </si>
  <si>
    <t>jún. 30</t>
  </si>
  <si>
    <t>szep. 30</t>
  </si>
  <si>
    <t>szept 30.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</si>
  <si>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</si>
  <si>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</si>
  <si>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</si>
  <si>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</si>
  <si>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</si>
  <si>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</si>
  <si>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</si>
  <si>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</si>
  <si>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</si>
  <si>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</si>
  <si>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 - nettó</t>
  </si>
  <si>
    <t>Immateriális javak - nettó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</si>
  <si>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</si>
  <si>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</si>
  <si>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</si>
  <si>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</si>
  <si>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</si>
  <si>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</si>
  <si>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</si>
  <si>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</si>
  <si>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</si>
  <si>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Elhatárolt kamatköltség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</si>
  <si>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</si>
  <si>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</si>
  <si>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</si>
  <si>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</si>
  <si>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</si>
  <si>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</si>
  <si>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</si>
  <si>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</si>
  <si>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</si>
  <si>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</si>
  <si>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</si>
  <si>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</si>
  <si>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</si>
  <si>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</si>
  <si>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</si>
  <si>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>Halmozott átértékelési különbözet</t>
  </si>
  <si>
    <t xml:space="preserve">Eredménytartalék </t>
  </si>
  <si>
    <t>Saját tőke összesen</t>
  </si>
  <si>
    <t>Kisebbségi részesedések</t>
  </si>
  <si>
    <t>Tőke összesen</t>
  </si>
  <si>
    <t>Források összesen</t>
  </si>
  <si>
    <t>Nettó adósság</t>
  </si>
  <si>
    <t>Nettó adósságráta (nettó adósság / (nettó adósság + összes tőke))</t>
  </si>
  <si>
    <t>MAGYAR TELEKOM</t>
  </si>
  <si>
    <t>Konszolidált Cash-Flow Kimutatások - IFRS, kumulált</t>
  </si>
  <si>
    <t xml:space="preserve"> (millió forintban)</t>
  </si>
  <si>
    <t>Üzleti tevékenységből származó cash-flow</t>
  </si>
  <si>
    <t>Értékcsökkenési leírás és amortizáció</t>
  </si>
  <si>
    <t>Pénzügyi ráfordítások - nettó</t>
  </si>
  <si>
    <t>Részesedés társult és közös vezetésű vállalatok adózott eredményéből</t>
  </si>
  <si>
    <t>Működő tőke változása</t>
  </si>
  <si>
    <t>Fizetett nyereségadó</t>
  </si>
  <si>
    <t>Fizetett kamat és egyéb pénzügyi díjak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</si>
  <si>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</si>
  <si>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</si>
  <si>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</si>
  <si>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</si>
  <si>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</si>
  <si>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</si>
  <si>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</si>
  <si>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</si>
  <si>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beszerzése /(eladása) - nettó</t>
  </si>
  <si>
    <t>Leányvállalat értékesítéséből származó bevétel</t>
  </si>
  <si>
    <t>Befektetett eszközök értékesítéséből származó bevétel</t>
  </si>
  <si>
    <t>Befektetési tevékenységből származó nettó cash-flow</t>
  </si>
  <si>
    <t>Pénzügyi tevékenységből származó cash-flow</t>
  </si>
  <si>
    <t>Részvényeseknek és kisebbségi részvénytulajdonosoknak fizetett osztalék</t>
  </si>
  <si>
    <t>Hitelek és egyéb kölcsönök törlesztése</t>
  </si>
  <si>
    <t>Egyéb</t>
  </si>
  <si>
    <t>Pénzügyi tevékenységből származó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</si>
  <si>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</si>
  <si>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</si>
  <si>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</si>
  <si>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</si>
  <si>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Üzletágak </t>
  </si>
  <si>
    <t>(millió forintban) nem auditált, kumulált</t>
  </si>
  <si>
    <t>Magyarország</t>
  </si>
  <si>
    <t>Hang alapú bevételek</t>
  </si>
  <si>
    <t>Internet</t>
  </si>
  <si>
    <t>Egyéb vezetékes és SI/IT bevételek</t>
  </si>
  <si>
    <t>Vezetékes és SI/IT bevételek összesen</t>
  </si>
  <si>
    <t>Nem hang alapú bevételek</t>
  </si>
  <si>
    <t>Mobil bevételek összesen</t>
  </si>
  <si>
    <t>Bevételek összesen</t>
  </si>
  <si>
    <r>
      <t xml:space="preserve">Működéshez kapcsolódó EBITDA </t>
    </r>
    <r>
      <rPr>
        <b/>
        <vertAlign val="superscript"/>
        <sz val="10"/>
        <rFont val="Times New Roman"/>
        <family val="1"/>
      </rPr>
      <t>(1)</t>
    </r>
  </si>
  <si>
    <t>Tárgyi eszközök és immateriális javak beszerzése</t>
  </si>
  <si>
    <t>T-Systems</t>
  </si>
  <si>
    <t>Vezetékes bevételek összesen</t>
  </si>
  <si>
    <t>SI/IT bevételek</t>
  </si>
  <si>
    <t>Macedónia</t>
  </si>
  <si>
    <t>Montenegró</t>
  </si>
  <si>
    <t>Időszaki átlagos deviza-árfolyamok (YTD)</t>
  </si>
  <si>
    <t>HUF/EUR</t>
  </si>
  <si>
    <t>HUF/MKD</t>
  </si>
  <si>
    <r>
      <t xml:space="preserve">(1) </t>
    </r>
    <r>
      <rPr>
        <sz val="10"/>
        <rFont val="Times New Roman"/>
        <family val="1"/>
      </rPr>
      <t>Működéshez kapcsolódó EBITDA = vizsgálattal kapcsolatos költségek, végkielégítéssel kapcsolatos költségek és a telekom adó nélkül számolt EBITDA</t>
    </r>
  </si>
  <si>
    <t>A működési statisztikák összefoglalója</t>
  </si>
  <si>
    <t>Márc 31, 2010</t>
  </si>
  <si>
    <t>Jún 30, 2010</t>
  </si>
  <si>
    <t xml:space="preserve"> Szept 30, 2010</t>
  </si>
  <si>
    <t xml:space="preserve"> Dec 31, 2010</t>
  </si>
  <si>
    <t>CSOPORT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</si>
  <si>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</si>
  <si>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</si>
  <si>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</si>
  <si>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</si>
  <si>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</si>
  <si>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>Saját-tőke arányos nyereség</t>
  </si>
  <si>
    <t>Nettó adósság / nettó adósság + összes tőke</t>
  </si>
  <si>
    <t>Alkalmazottak száma (záró létszám, redukált főben)</t>
  </si>
  <si>
    <t>MAGYARORSZÁG</t>
  </si>
  <si>
    <t>Vezetékes szolgáltatások</t>
  </si>
  <si>
    <r>
      <t>Hangszolgáltatások</t>
    </r>
    <r>
      <rPr>
        <b/>
        <vertAlign val="superscript"/>
        <sz val="10"/>
        <rFont val="Times New Roman"/>
        <family val="1"/>
      </rPr>
      <t>(1)</t>
    </r>
  </si>
  <si>
    <t xml:space="preserve">Összes hangátviteli hozzáférés </t>
  </si>
  <si>
    <t>Összes kimenő forgalom (ezer percben)</t>
  </si>
  <si>
    <t>Egy hozzáférésre jutó havi átlagos percforgalom (kimenő)</t>
  </si>
  <si>
    <t>Egy hozzáférésre jutó havi átlagos árbevétel (Ft)</t>
  </si>
  <si>
    <t>Adat termékek</t>
  </si>
  <si>
    <r>
      <t>Kiskereskedelmi DSL piaci részesedés (becsült)</t>
    </r>
    <r>
      <rPr>
        <vertAlign val="superscript"/>
        <sz val="10"/>
        <rFont val="Times New Roman"/>
        <family val="1"/>
      </rPr>
      <t xml:space="preserve"> (2)</t>
    </r>
  </si>
  <si>
    <r>
      <t xml:space="preserve">Kábel szélessávú piaci részesedés (becsült) </t>
    </r>
    <r>
      <rPr>
        <vertAlign val="superscript"/>
        <sz val="10"/>
        <rFont val="Times New Roman"/>
        <family val="1"/>
      </rPr>
      <t>(2)</t>
    </r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</si>
  <si>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</si>
  <si>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</si>
  <si>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</si>
  <si>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</si>
  <si>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</si>
  <si>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Nagykereskedelmi DSL előfizetők száma</t>
  </si>
  <si>
    <t>TV szolgáltatások</t>
  </si>
  <si>
    <t xml:space="preserve">  Kábel TV előfizetők száma</t>
  </si>
  <si>
    <t xml:space="preserve">  Szatelit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</si>
  <si>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</si>
  <si>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</si>
  <si>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</si>
  <si>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</si>
  <si>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r>
      <t xml:space="preserve">Mobil penetráció </t>
    </r>
    <r>
      <rPr>
        <b/>
        <vertAlign val="superscript"/>
        <sz val="10"/>
        <rFont val="Times New Roman"/>
        <family val="1"/>
      </rPr>
      <t>(3)</t>
    </r>
  </si>
  <si>
    <r>
      <t xml:space="preserve">Mobil SIM piaci részesedés </t>
    </r>
    <r>
      <rPr>
        <b/>
        <vertAlign val="superscript"/>
        <sz val="10"/>
        <rFont val="Times New Roman"/>
        <family val="1"/>
      </rPr>
      <t>(2)</t>
    </r>
  </si>
  <si>
    <t>Előfizetők száma</t>
  </si>
  <si>
    <t>Szerződéses ügyfelek hányada az összes előfizetőn belül</t>
  </si>
  <si>
    <t xml:space="preserve">Egy előfizetőre jutó havi forgalom percben </t>
  </si>
  <si>
    <r>
      <t>Egy előfizetőre jutó havi árbevétel (Ft)</t>
    </r>
    <r>
      <rPr>
        <b/>
        <vertAlign val="superscript"/>
        <sz val="10"/>
        <rFont val="Times New Roman"/>
        <family val="1"/>
      </rPr>
      <t xml:space="preserve"> </t>
    </r>
  </si>
  <si>
    <t xml:space="preserve">  Egy szerződéses előfizetőre jutó havi árbevétel</t>
  </si>
  <si>
    <t xml:space="preserve">  Egy kártyás előfizetőre jutó havi árbevétel</t>
  </si>
  <si>
    <r>
      <t>Teljes lemorzsolódás</t>
    </r>
    <r>
      <rPr>
        <b/>
        <vertAlign val="superscript"/>
        <sz val="10"/>
        <rFont val="Times New Roman"/>
        <family val="1"/>
      </rPr>
      <t xml:space="preserve"> </t>
    </r>
  </si>
  <si>
    <t xml:space="preserve">  Szerződéses előfizetők lemorzsolódása</t>
  </si>
  <si>
    <t xml:space="preserve">  Kártyás előfizetők lemorzsolódása</t>
  </si>
  <si>
    <t xml:space="preserve">Nem hangalapú szolgáltatások aránya az egy előfizetőre jutó havi árbevételben </t>
  </si>
  <si>
    <t>Egy új előfizetőre jutó átlagos ügyfélmegszerzési költség (Ft)</t>
  </si>
  <si>
    <t xml:space="preserve">Mobil szélessávú előfizetések száma </t>
  </si>
  <si>
    <r>
      <t>Mobil szélessávú piacrészesedés az összes előfizető alapján</t>
    </r>
    <r>
      <rPr>
        <vertAlign val="superscript"/>
        <sz val="10"/>
        <rFont val="Times New Roman"/>
        <family val="1"/>
      </rPr>
      <t>(2)</t>
    </r>
  </si>
  <si>
    <r>
      <t>Mobil szélessávú piacrészesedés forgalmat generáló előfizetők alapján</t>
    </r>
    <r>
      <rPr>
        <vertAlign val="superscript"/>
        <sz val="10"/>
        <rFont val="Times New Roman"/>
        <family val="1"/>
      </rPr>
      <t>(2)</t>
    </r>
  </si>
  <si>
    <r>
      <t>Lakosságra vetített beltéri 3G lefedettség</t>
    </r>
    <r>
      <rPr>
        <vertAlign val="superscript"/>
        <sz val="10"/>
        <rFont val="Times New Roman"/>
        <family val="1"/>
      </rPr>
      <t xml:space="preserve"> (2)</t>
    </r>
  </si>
  <si>
    <t>T-SYSTEMS</t>
  </si>
  <si>
    <t>Hangszolgáltatások</t>
  </si>
  <si>
    <t xml:space="preserve">  Üzleti</t>
  </si>
  <si>
    <t xml:space="preserve">  Bérelt vonalak (Flex-com összeköttetések)</t>
  </si>
  <si>
    <t xml:space="preserve">  ISDN csatornák</t>
  </si>
  <si>
    <t>Összes vonalszám</t>
  </si>
  <si>
    <t>Egy előfizetőre jutó havi átlagos forgalom percben (kimenő)</t>
  </si>
  <si>
    <t>Egy vezetékes hangvonalra jutó havi árbevétel (Ft)</t>
  </si>
  <si>
    <t>Összes DSL csatlakozás</t>
  </si>
  <si>
    <t>Egy kiskereskedelmi DSL előfizetőre jutó havi árbevétel (Ft)</t>
  </si>
  <si>
    <t>Teljes lemorzsolódás</t>
  </si>
  <si>
    <t xml:space="preserve">Egy előfizetőre jutó havi átlagos forgalom percben </t>
  </si>
  <si>
    <t>Egy előfizetőre jutó havi árbevétel (Ft)</t>
  </si>
  <si>
    <t>Mobil szélessávú előfizetések száma</t>
  </si>
  <si>
    <t>Nem hangalapú szolgáltatások aránya az egy előfizetőre jutó havi árbevételben</t>
  </si>
  <si>
    <t>Egy előfizetőre jutó átlagos ügyfélmegszerzési költség (Ft)</t>
  </si>
  <si>
    <t>MACEDÓNIA</t>
  </si>
  <si>
    <t>Vezetékes vonalsűrűség</t>
  </si>
  <si>
    <t>Nyilvános</t>
  </si>
  <si>
    <t>Adat és TV szolgáltatások</t>
  </si>
  <si>
    <t>Kiskereskedelmi DSL piaci részesedés (becsült)</t>
  </si>
  <si>
    <t xml:space="preserve">  Nagykereskedelmi DSL csatlakozások száma</t>
  </si>
  <si>
    <t>IPTV előfizetők száma</t>
  </si>
  <si>
    <t>Mobil penetráció</t>
  </si>
  <si>
    <t>T-Mobile Macedónia piaci részesedése</t>
  </si>
  <si>
    <t>Egy előfizetőre jutó havi forgalom percben</t>
  </si>
  <si>
    <t>MONTENEGRÓ</t>
  </si>
  <si>
    <t>Összes hangátviteli hozzáférés</t>
  </si>
  <si>
    <r>
      <t xml:space="preserve">Mobil penetráció </t>
    </r>
    <r>
      <rPr>
        <b/>
        <vertAlign val="superscript"/>
        <sz val="10"/>
        <rFont val="Times New Roman"/>
        <family val="1"/>
      </rPr>
      <t>(4)</t>
    </r>
  </si>
  <si>
    <r>
      <t xml:space="preserve">T-Mobile Crna Gora piaci részesedése </t>
    </r>
    <r>
      <rPr>
        <b/>
        <vertAlign val="superscript"/>
        <sz val="10"/>
        <rFont val="Times New Roman"/>
        <family val="1"/>
      </rPr>
      <t>(4)</t>
    </r>
  </si>
  <si>
    <r>
      <t xml:space="preserve">Előfizetők száma </t>
    </r>
    <r>
      <rPr>
        <b/>
        <vertAlign val="superscript"/>
        <sz val="10"/>
        <rFont val="Times New Roman"/>
        <family val="1"/>
      </rPr>
      <t>(4)</t>
    </r>
  </si>
  <si>
    <r>
      <t>(1)</t>
    </r>
    <r>
      <rPr>
        <sz val="10"/>
        <rFont val="Times New Roman"/>
        <family val="1"/>
      </rPr>
      <t xml:space="preserve"> PSTN, VoIP és VoCable hozzáférésekkel együtt</t>
    </r>
  </si>
  <si>
    <r>
      <t xml:space="preserve">(2) </t>
    </r>
    <r>
      <rPr>
        <sz val="10"/>
        <rFont val="Times New Roman"/>
        <family val="1"/>
      </rPr>
      <t>Magyar Telekom Nyrt.</t>
    </r>
  </si>
  <si>
    <r>
      <t>(3)</t>
    </r>
    <r>
      <rPr>
        <sz val="10"/>
        <rFont val="Times New Roman"/>
        <family val="1"/>
      </rPr>
      <t xml:space="preserve"> Mobil penetráció Magyarországon, mindhárom szolgáltató ügyfeleit figyelembe véve.</t>
    </r>
  </si>
  <si>
    <r>
      <t>(4)</t>
    </r>
    <r>
      <rPr>
        <sz val="10"/>
        <rFont val="Times New Roman"/>
        <family val="1"/>
      </rPr>
      <t xml:space="preserve"> A Montenegrói Távközlési Ügynökség által közzétett adat.</t>
    </r>
  </si>
  <si>
    <t>Márc 31, 2011</t>
  </si>
  <si>
    <t>Egyéb működési bevételek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</si>
</sst>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;\(#,##0\)"/>
    <numFmt numFmtId="165" formatCode="0_)"/>
    <numFmt numFmtId="166" formatCode="0.0%"/>
    <numFmt numFmtId="167" formatCode="_(* #,##0.0_);_(* \(#,##0.00\);_(* &quot;-&quot;??_);_(@_)"/>
    <numFmt numFmtId="168" formatCode="General_)"/>
    <numFmt numFmtId="169" formatCode="0.000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\60\4\7\:"/>
    <numFmt numFmtId="174" formatCode="0.00_)"/>
    <numFmt numFmtId="175" formatCode="&quot;fl&quot;#,##0.00_);[Red]\(&quot;fl&quot;#,##0.00\)"/>
    <numFmt numFmtId="176" formatCode="_(&quot;fl&quot;* #,##0_);_(&quot;fl&quot;* \(#,##0\);_(&quot;fl&quot;* &quot;-&quot;_);_(@_)"/>
    <numFmt numFmtId="177" formatCode="#,##0;\(#,##0\)"/>
    <numFmt numFmtId="178" formatCode="mmm/dd/yyyy"/>
    <numFmt numFmtId="179" formatCode="#,##0.0%;\(#,##0.0%\)"/>
    <numFmt numFmtId="180" formatCode="#,##0.0\ ;\(#,##0.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Arial"/>
      <family val="2"/>
    </font>
    <font>
      <sz val="10"/>
      <color indexed="10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0"/>
      <name val="Arial"/>
      <family val="2"/>
    </font>
    <font>
      <sz val="10"/>
      <color indexed="8"/>
      <name val="CG Times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b/>
      <i/>
      <sz val="16"/>
      <name val="Helv"/>
      <family val="0"/>
    </font>
    <font>
      <b/>
      <sz val="10"/>
      <color indexed="10"/>
      <name val="Times New Roman CE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/>
      <right/>
      <top/>
      <bottom style="double">
        <color indexed="23"/>
      </bottom>
    </border>
    <border>
      <left/>
      <right style="thin"/>
      <top/>
      <bottom style="double">
        <color indexed="23"/>
      </bottom>
    </border>
    <border>
      <left/>
      <right style="thin">
        <color indexed="23"/>
      </right>
      <top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9" fontId="13" fillId="0" borderId="0" applyFill="0" applyBorder="0" applyAlignment="0">
      <protection/>
    </xf>
    <xf numFmtId="170" fontId="13" fillId="0" borderId="0" applyFill="0" applyBorder="0" applyAlignment="0">
      <protection/>
    </xf>
    <xf numFmtId="171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4" fontId="14" fillId="0" borderId="0" applyFill="0" applyBorder="0" applyAlignment="0">
      <protection/>
    </xf>
    <xf numFmtId="38" fontId="15" fillId="0" borderId="5">
      <alignment vertical="center"/>
      <protection/>
    </xf>
    <xf numFmtId="0" fontId="53" fillId="21" borderId="6" applyNumberFormat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38" fontId="16" fillId="22" borderId="0" applyNumberFormat="0" applyBorder="0" applyAlignment="0" applyProtection="0"/>
    <xf numFmtId="0" fontId="17" fillId="0" borderId="7" applyNumberFormat="0" applyAlignment="0" applyProtection="0"/>
    <xf numFmtId="0" fontId="17" fillId="0" borderId="8">
      <alignment horizontal="left" vertical="center"/>
      <protection/>
    </xf>
    <xf numFmtId="0" fontId="55" fillId="0" borderId="9" applyNumberFormat="0" applyFill="0" applyAlignment="0" applyProtection="0"/>
    <xf numFmtId="0" fontId="18" fillId="0" borderId="0" applyNumberFormat="0" applyFill="0" applyBorder="0" applyAlignment="0" applyProtection="0"/>
    <xf numFmtId="10" fontId="16" fillId="23" borderId="10" applyNumberFormat="0" applyBorder="0" applyAlignment="0" applyProtection="0"/>
    <xf numFmtId="0" fontId="0" fillId="24" borderId="11" applyNumberFormat="0" applyFont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32" borderId="12" applyNumberFormat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0" fontId="58" fillId="0" borderId="0" applyNumberFormat="0" applyFill="0" applyBorder="0" applyAlignment="0" applyProtection="0"/>
    <xf numFmtId="174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59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0" fontId="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0" fontId="60" fillId="33" borderId="0" applyNumberFormat="0" applyBorder="0" applyAlignment="0" applyProtection="0"/>
    <xf numFmtId="0" fontId="61" fillId="34" borderId="0" applyNumberFormat="0" applyBorder="0" applyAlignment="0" applyProtection="0"/>
    <xf numFmtId="0" fontId="2" fillId="0" borderId="0">
      <alignment/>
      <protection/>
    </xf>
    <xf numFmtId="0" fontId="62" fillId="32" borderId="1" applyNumberFormat="0" applyAlignment="0" applyProtection="0"/>
    <xf numFmtId="9" fontId="0" fillId="0" borderId="0" applyFont="0" applyFill="0" applyBorder="0" applyAlignment="0" applyProtection="0"/>
    <xf numFmtId="49" fontId="14" fillId="0" borderId="0" applyFill="0" applyBorder="0" applyAlignment="0">
      <protection/>
    </xf>
    <xf numFmtId="175" fontId="13" fillId="0" borderId="0" applyFill="0" applyBorder="0" applyAlignment="0">
      <protection/>
    </xf>
    <xf numFmtId="176" fontId="13" fillId="0" borderId="0" applyFill="0" applyBorder="0" applyAlignment="0">
      <protection/>
    </xf>
  </cellStyleXfs>
  <cellXfs count="456">
    <xf numFmtId="0" fontId="0" fillId="0" borderId="0" xfId="0" applyAlignment="1">
      <alignment/>
    </xf>
    <xf numFmtId="37" fontId="3" fillId="22" borderId="14" xfId="93" applyNumberFormat="1" applyFont="1" applyFill="1" applyBorder="1" applyAlignment="1" applyProtection="1">
      <alignment horizontal="left"/>
      <protection/>
    </xf>
    <xf numFmtId="0" fontId="4" fillId="22" borderId="15" xfId="90" applyFont="1" applyFill="1" applyBorder="1" applyAlignment="1">
      <alignment vertical="top"/>
      <protection/>
    </xf>
    <xf numFmtId="0" fontId="4" fillId="22" borderId="16" xfId="90" applyFont="1" applyFill="1" applyBorder="1" applyAlignment="1">
      <alignment vertical="top"/>
      <protection/>
    </xf>
    <xf numFmtId="0" fontId="3" fillId="22" borderId="15" xfId="96" applyFont="1" applyFill="1" applyBorder="1" applyAlignment="1">
      <alignment horizontal="center"/>
      <protection/>
    </xf>
    <xf numFmtId="0" fontId="3" fillId="22" borderId="16" xfId="96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37" fontId="3" fillId="22" borderId="17" xfId="93" applyNumberFormat="1" applyFont="1" applyFill="1" applyBorder="1" applyAlignment="1" applyProtection="1">
      <alignment horizontal="left"/>
      <protection/>
    </xf>
    <xf numFmtId="0" fontId="4" fillId="22" borderId="0" xfId="90" applyFont="1" applyFill="1" applyBorder="1" applyAlignment="1">
      <alignment vertical="top"/>
      <protection/>
    </xf>
    <xf numFmtId="37" fontId="3" fillId="22" borderId="0" xfId="96" applyNumberFormat="1" applyFont="1" applyFill="1" applyBorder="1" applyAlignment="1" applyProtection="1">
      <alignment horizontal="center"/>
      <protection/>
    </xf>
    <xf numFmtId="37" fontId="3" fillId="22" borderId="18" xfId="96" applyNumberFormat="1" applyFont="1" applyFill="1" applyBorder="1" applyAlignment="1" applyProtection="1">
      <alignment horizontal="center"/>
      <protection/>
    </xf>
    <xf numFmtId="37" fontId="3" fillId="22" borderId="0" xfId="96" applyNumberFormat="1" applyFont="1" applyFill="1" applyBorder="1" applyAlignment="1" applyProtection="1" quotePrefix="1">
      <alignment horizontal="center"/>
      <protection/>
    </xf>
    <xf numFmtId="37" fontId="3" fillId="22" borderId="19" xfId="93" applyNumberFormat="1" applyFont="1" applyFill="1" applyBorder="1" applyAlignment="1" applyProtection="1">
      <alignment horizontal="left"/>
      <protection/>
    </xf>
    <xf numFmtId="15" fontId="6" fillId="22" borderId="0" xfId="89" applyNumberFormat="1" applyFont="1" applyFill="1" applyBorder="1" applyAlignment="1">
      <alignment horizontal="center"/>
      <protection/>
    </xf>
    <xf numFmtId="15" fontId="6" fillId="22" borderId="18" xfId="89" applyNumberFormat="1" applyFont="1" applyFill="1" applyBorder="1" applyAlignment="1">
      <alignment horizontal="center"/>
      <protection/>
    </xf>
    <xf numFmtId="37" fontId="4" fillId="22" borderId="20" xfId="93" applyNumberFormat="1" applyFont="1" applyFill="1" applyBorder="1" applyAlignment="1" applyProtection="1">
      <alignment horizontal="left"/>
      <protection/>
    </xf>
    <xf numFmtId="0" fontId="4" fillId="22" borderId="21" xfId="90" applyFont="1" applyFill="1" applyBorder="1" applyAlignment="1">
      <alignment vertical="top"/>
      <protection/>
    </xf>
    <xf numFmtId="0" fontId="4" fillId="22" borderId="21" xfId="90" applyFont="1" applyFill="1" applyBorder="1" applyAlignment="1">
      <alignment vertical="top"/>
      <protection/>
    </xf>
    <xf numFmtId="15" fontId="7" fillId="22" borderId="21" xfId="89" applyNumberFormat="1" applyFont="1" applyFill="1" applyBorder="1" applyAlignment="1">
      <alignment horizontal="center"/>
      <protection/>
    </xf>
    <xf numFmtId="15" fontId="7" fillId="22" borderId="22" xfId="89" applyNumberFormat="1" applyFont="1" applyFill="1" applyBorder="1" applyAlignment="1">
      <alignment horizontal="center"/>
      <protection/>
    </xf>
    <xf numFmtId="0" fontId="3" fillId="22" borderId="19" xfId="90" applyFont="1" applyFill="1" applyBorder="1" applyAlignment="1" applyProtection="1">
      <alignment horizontal="left"/>
      <protection/>
    </xf>
    <xf numFmtId="0" fontId="4" fillId="22" borderId="0" xfId="90" applyFont="1" applyFill="1" applyBorder="1" applyAlignment="1">
      <alignment vertical="top"/>
      <protection/>
    </xf>
    <xf numFmtId="0" fontId="4" fillId="35" borderId="0" xfId="0" applyFont="1" applyFill="1" applyAlignment="1">
      <alignment/>
    </xf>
    <xf numFmtId="37" fontId="7" fillId="22" borderId="0" xfId="0" applyNumberFormat="1" applyFont="1" applyFill="1" applyBorder="1" applyAlignment="1" applyProtection="1">
      <alignment horizontal="center"/>
      <protection/>
    </xf>
    <xf numFmtId="37" fontId="7" fillId="35" borderId="0" xfId="0" applyNumberFormat="1" applyFont="1" applyFill="1" applyBorder="1" applyAlignment="1" applyProtection="1">
      <alignment horizontal="center"/>
      <protection/>
    </xf>
    <xf numFmtId="37" fontId="7" fillId="22" borderId="18" xfId="0" applyNumberFormat="1" applyFont="1" applyFill="1" applyBorder="1" applyAlignment="1" applyProtection="1">
      <alignment horizontal="center"/>
      <protection/>
    </xf>
    <xf numFmtId="0" fontId="3" fillId="22" borderId="19" xfId="90" applyFont="1" applyFill="1" applyBorder="1" applyAlignment="1" applyProtection="1">
      <alignment horizontal="left"/>
      <protection/>
    </xf>
    <xf numFmtId="0" fontId="4" fillId="22" borderId="19" xfId="90" applyFont="1" applyFill="1" applyBorder="1" applyAlignment="1">
      <alignment vertical="top"/>
      <protection/>
    </xf>
    <xf numFmtId="37" fontId="4" fillId="22" borderId="0" xfId="90" applyNumberFormat="1" applyFont="1" applyFill="1" applyBorder="1" applyAlignment="1" applyProtection="1">
      <alignment horizontal="left"/>
      <protection/>
    </xf>
    <xf numFmtId="164" fontId="6" fillId="35" borderId="0" xfId="0" applyNumberFormat="1" applyFont="1" applyFill="1" applyAlignment="1">
      <alignment/>
    </xf>
    <xf numFmtId="164" fontId="6" fillId="22" borderId="0" xfId="0" applyNumberFormat="1" applyFon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164" fontId="6" fillId="22" borderId="18" xfId="0" applyNumberFormat="1" applyFont="1" applyFill="1" applyBorder="1" applyAlignment="1" applyProtection="1">
      <alignment/>
      <protection/>
    </xf>
    <xf numFmtId="164" fontId="4" fillId="35" borderId="0" xfId="0" applyNumberFormat="1" applyFont="1" applyFill="1" applyAlignment="1">
      <alignment/>
    </xf>
    <xf numFmtId="164" fontId="7" fillId="22" borderId="0" xfId="0" applyNumberFormat="1" applyFont="1" applyFill="1" applyBorder="1" applyAlignment="1" applyProtection="1">
      <alignment/>
      <protection/>
    </xf>
    <xf numFmtId="164" fontId="7" fillId="22" borderId="18" xfId="0" applyNumberFormat="1" applyFont="1" applyFill="1" applyBorder="1" applyAlignment="1" applyProtection="1">
      <alignment/>
      <protection/>
    </xf>
    <xf numFmtId="164" fontId="0" fillId="35" borderId="0" xfId="0" applyNumberFormat="1" applyFill="1" applyAlignment="1">
      <alignment/>
    </xf>
    <xf numFmtId="164" fontId="7" fillId="22" borderId="0" xfId="0" applyNumberFormat="1" applyFont="1" applyFill="1" applyBorder="1" applyAlignment="1" applyProtection="1">
      <alignment horizontal="right"/>
      <protection/>
    </xf>
    <xf numFmtId="164" fontId="7" fillId="35" borderId="0" xfId="0" applyNumberFormat="1" applyFont="1" applyFill="1" applyBorder="1" applyAlignment="1" applyProtection="1">
      <alignment horizontal="right"/>
      <protection/>
    </xf>
    <xf numFmtId="164" fontId="7" fillId="22" borderId="18" xfId="0" applyNumberFormat="1" applyFont="1" applyFill="1" applyBorder="1" applyAlignment="1" applyProtection="1">
      <alignment horizontal="right"/>
      <protection/>
    </xf>
    <xf numFmtId="164" fontId="6" fillId="35" borderId="0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37" fontId="4" fillId="22" borderId="0" xfId="90" applyNumberFormat="1" applyFont="1" applyFill="1" applyBorder="1" applyAlignment="1" applyProtection="1">
      <alignment horizontal="left"/>
      <protection/>
    </xf>
    <xf numFmtId="0" fontId="4" fillId="22" borderId="20" xfId="90" applyFont="1" applyFill="1" applyBorder="1" applyAlignment="1">
      <alignment vertical="top"/>
      <protection/>
    </xf>
    <xf numFmtId="37" fontId="4" fillId="22" borderId="21" xfId="90" applyNumberFormat="1" applyFont="1" applyFill="1" applyBorder="1" applyAlignment="1" applyProtection="1">
      <alignment horizontal="left"/>
      <protection/>
    </xf>
    <xf numFmtId="0" fontId="4" fillId="22" borderId="22" xfId="90" applyFont="1" applyFill="1" applyBorder="1" applyAlignment="1">
      <alignment vertical="top"/>
      <protection/>
    </xf>
    <xf numFmtId="164" fontId="4" fillId="35" borderId="21" xfId="0" applyNumberFormat="1" applyFont="1" applyFill="1" applyBorder="1" applyAlignment="1">
      <alignment/>
    </xf>
    <xf numFmtId="164" fontId="7" fillId="22" borderId="21" xfId="0" applyNumberFormat="1" applyFont="1" applyFill="1" applyBorder="1" applyAlignment="1" applyProtection="1">
      <alignment horizontal="right"/>
      <protection/>
    </xf>
    <xf numFmtId="164" fontId="7" fillId="35" borderId="21" xfId="0" applyNumberFormat="1" applyFont="1" applyFill="1" applyBorder="1" applyAlignment="1" applyProtection="1">
      <alignment horizontal="right"/>
      <protection/>
    </xf>
    <xf numFmtId="164" fontId="7" fillId="22" borderId="22" xfId="0" applyNumberFormat="1" applyFont="1" applyFill="1" applyBorder="1" applyAlignment="1" applyProtection="1">
      <alignment horizontal="right"/>
      <protection/>
    </xf>
    <xf numFmtId="37" fontId="3" fillId="22" borderId="19" xfId="90" applyNumberFormat="1" applyFont="1" applyFill="1" applyBorder="1" applyAlignment="1" applyProtection="1">
      <alignment horizontal="left"/>
      <protection/>
    </xf>
    <xf numFmtId="164" fontId="7" fillId="35" borderId="0" xfId="0" applyNumberFormat="1" applyFont="1" applyFill="1" applyBorder="1" applyAlignment="1" applyProtection="1">
      <alignment/>
      <protection/>
    </xf>
    <xf numFmtId="0" fontId="4" fillId="35" borderId="0" xfId="0" applyFont="1" applyFill="1" applyBorder="1" applyAlignment="1">
      <alignment/>
    </xf>
    <xf numFmtId="37" fontId="3" fillId="22" borderId="0" xfId="90" applyNumberFormat="1" applyFont="1" applyFill="1" applyBorder="1" applyAlignment="1" applyProtection="1">
      <alignment horizontal="left"/>
      <protection/>
    </xf>
    <xf numFmtId="164" fontId="8" fillId="35" borderId="0" xfId="0" applyNumberFormat="1" applyFont="1" applyFill="1" applyBorder="1" applyAlignment="1" applyProtection="1">
      <alignment/>
      <protection/>
    </xf>
    <xf numFmtId="164" fontId="8" fillId="22" borderId="0" xfId="0" applyNumberFormat="1" applyFont="1" applyFill="1" applyBorder="1" applyAlignment="1" applyProtection="1">
      <alignment/>
      <protection/>
    </xf>
    <xf numFmtId="164" fontId="8" fillId="22" borderId="18" xfId="0" applyNumberFormat="1" applyFont="1" applyFill="1" applyBorder="1" applyAlignment="1" applyProtection="1">
      <alignment/>
      <protection/>
    </xf>
    <xf numFmtId="164" fontId="3" fillId="35" borderId="0" xfId="0" applyNumberFormat="1" applyFont="1" applyFill="1" applyBorder="1" applyAlignment="1">
      <alignment/>
    </xf>
    <xf numFmtId="37" fontId="7" fillId="22" borderId="0" xfId="0" applyNumberFormat="1" applyFont="1" applyFill="1" applyBorder="1" applyAlignment="1" applyProtection="1">
      <alignment/>
      <protection/>
    </xf>
    <xf numFmtId="37" fontId="7" fillId="22" borderId="21" xfId="0" applyNumberFormat="1" applyFont="1" applyFill="1" applyBorder="1" applyAlignment="1" applyProtection="1">
      <alignment/>
      <protection/>
    </xf>
    <xf numFmtId="37" fontId="8" fillId="22" borderId="0" xfId="0" applyNumberFormat="1" applyFont="1" applyFill="1" applyBorder="1" applyAlignment="1" applyProtection="1">
      <alignment/>
      <protection/>
    </xf>
    <xf numFmtId="164" fontId="8" fillId="22" borderId="0" xfId="0" applyNumberFormat="1" applyFont="1" applyFill="1" applyBorder="1" applyAlignment="1" applyProtection="1">
      <alignment/>
      <protection/>
    </xf>
    <xf numFmtId="164" fontId="8" fillId="35" borderId="0" xfId="0" applyNumberFormat="1" applyFont="1" applyFill="1" applyBorder="1" applyAlignment="1" applyProtection="1">
      <alignment/>
      <protection/>
    </xf>
    <xf numFmtId="164" fontId="8" fillId="22" borderId="18" xfId="0" applyNumberFormat="1" applyFont="1" applyFill="1" applyBorder="1" applyAlignment="1" applyProtection="1">
      <alignment/>
      <protection/>
    </xf>
    <xf numFmtId="164" fontId="3" fillId="35" borderId="0" xfId="0" applyNumberFormat="1" applyFont="1" applyFill="1" applyAlignment="1">
      <alignment/>
    </xf>
    <xf numFmtId="164" fontId="8" fillId="22" borderId="0" xfId="0" applyNumberFormat="1" applyFont="1" applyFill="1" applyBorder="1" applyAlignment="1" applyProtection="1">
      <alignment horizontal="right"/>
      <protection/>
    </xf>
    <xf numFmtId="164" fontId="8" fillId="35" borderId="0" xfId="0" applyNumberFormat="1" applyFont="1" applyFill="1" applyBorder="1" applyAlignment="1" applyProtection="1">
      <alignment horizontal="right"/>
      <protection/>
    </xf>
    <xf numFmtId="164" fontId="8" fillId="22" borderId="18" xfId="0" applyNumberFormat="1" applyFont="1" applyFill="1" applyBorder="1" applyAlignment="1" applyProtection="1">
      <alignment horizontal="right"/>
      <protection/>
    </xf>
    <xf numFmtId="37" fontId="4" fillId="22" borderId="0" xfId="90" applyNumberFormat="1" applyFont="1" applyFill="1" applyBorder="1" applyAlignment="1" applyProtection="1">
      <alignment horizontal="left"/>
      <protection/>
    </xf>
    <xf numFmtId="37" fontId="8" fillId="22" borderId="19" xfId="0" applyNumberFormat="1" applyFont="1" applyFill="1" applyBorder="1" applyAlignment="1" applyProtection="1">
      <alignment/>
      <protection/>
    </xf>
    <xf numFmtId="164" fontId="8" fillId="22" borderId="0" xfId="0" applyNumberFormat="1" applyFont="1" applyFill="1" applyBorder="1" applyAlignment="1" applyProtection="1">
      <alignment horizontal="right"/>
      <protection/>
    </xf>
    <xf numFmtId="164" fontId="8" fillId="35" borderId="0" xfId="0" applyNumberFormat="1" applyFont="1" applyFill="1" applyBorder="1" applyAlignment="1" applyProtection="1">
      <alignment horizontal="right"/>
      <protection/>
    </xf>
    <xf numFmtId="164" fontId="8" fillId="22" borderId="18" xfId="0" applyNumberFormat="1" applyFont="1" applyFill="1" applyBorder="1" applyAlignment="1" applyProtection="1">
      <alignment horizontal="right"/>
      <protection/>
    </xf>
    <xf numFmtId="37" fontId="7" fillId="22" borderId="19" xfId="0" applyNumberFormat="1" applyFont="1" applyFill="1" applyBorder="1" applyAlignment="1" applyProtection="1">
      <alignment/>
      <protection/>
    </xf>
    <xf numFmtId="0" fontId="7" fillId="22" borderId="19" xfId="0" applyFont="1" applyFill="1" applyBorder="1" applyAlignment="1" applyProtection="1">
      <alignment/>
      <protection/>
    </xf>
    <xf numFmtId="37" fontId="7" fillId="22" borderId="18" xfId="0" applyNumberFormat="1" applyFont="1" applyFill="1" applyBorder="1" applyAlignment="1" applyProtection="1">
      <alignment/>
      <protection/>
    </xf>
    <xf numFmtId="164" fontId="6" fillId="35" borderId="19" xfId="0" applyNumberFormat="1" applyFont="1" applyFill="1" applyBorder="1" applyAlignment="1">
      <alignment/>
    </xf>
    <xf numFmtId="164" fontId="6" fillId="22" borderId="0" xfId="0" applyNumberFormat="1" applyFont="1" applyFill="1" applyBorder="1" applyAlignment="1">
      <alignment/>
    </xf>
    <xf numFmtId="164" fontId="4" fillId="35" borderId="19" xfId="0" applyNumberFormat="1" applyFont="1" applyFill="1" applyBorder="1" applyAlignment="1">
      <alignment/>
    </xf>
    <xf numFmtId="164" fontId="4" fillId="22" borderId="0" xfId="0" applyNumberFormat="1" applyFont="1" applyFill="1" applyBorder="1" applyAlignment="1" applyProtection="1">
      <alignment horizontal="right"/>
      <protection/>
    </xf>
    <xf numFmtId="164" fontId="4" fillId="22" borderId="18" xfId="0" applyNumberFormat="1" applyFont="1" applyFill="1" applyBorder="1" applyAlignment="1" applyProtection="1">
      <alignment horizontal="right"/>
      <protection/>
    </xf>
    <xf numFmtId="164" fontId="4" fillId="22" borderId="0" xfId="0" applyNumberFormat="1" applyFont="1" applyFill="1" applyBorder="1" applyAlignment="1">
      <alignment/>
    </xf>
    <xf numFmtId="0" fontId="7" fillId="22" borderId="20" xfId="0" applyFont="1" applyFill="1" applyBorder="1" applyAlignment="1" applyProtection="1">
      <alignment/>
      <protection/>
    </xf>
    <xf numFmtId="37" fontId="7" fillId="22" borderId="22" xfId="0" applyNumberFormat="1" applyFont="1" applyFill="1" applyBorder="1" applyAlignment="1" applyProtection="1">
      <alignment/>
      <protection/>
    </xf>
    <xf numFmtId="164" fontId="4" fillId="22" borderId="21" xfId="0" applyNumberFormat="1" applyFont="1" applyFill="1" applyBorder="1" applyAlignment="1">
      <alignment/>
    </xf>
    <xf numFmtId="164" fontId="6" fillId="35" borderId="21" xfId="0" applyNumberFormat="1" applyFont="1" applyFill="1" applyBorder="1" applyAlignment="1">
      <alignment/>
    </xf>
    <xf numFmtId="164" fontId="6" fillId="22" borderId="0" xfId="0" applyNumberFormat="1" applyFont="1" applyFill="1" applyAlignment="1">
      <alignment/>
    </xf>
    <xf numFmtId="164" fontId="4" fillId="22" borderId="0" xfId="0" applyNumberFormat="1" applyFont="1" applyFill="1" applyAlignment="1">
      <alignment/>
    </xf>
    <xf numFmtId="164" fontId="6" fillId="22" borderId="21" xfId="0" applyNumberFormat="1" applyFont="1" applyFill="1" applyBorder="1" applyAlignment="1">
      <alignment/>
    </xf>
    <xf numFmtId="37" fontId="7" fillId="22" borderId="20" xfId="0" applyNumberFormat="1" applyFont="1" applyFill="1" applyBorder="1" applyAlignment="1" applyProtection="1">
      <alignment/>
      <protection/>
    </xf>
    <xf numFmtId="164" fontId="3" fillId="35" borderId="0" xfId="0" applyNumberFormat="1" applyFont="1" applyFill="1" applyBorder="1" applyAlignment="1">
      <alignment/>
    </xf>
    <xf numFmtId="0" fontId="9" fillId="35" borderId="0" xfId="0" applyFont="1" applyFill="1" applyAlignment="1">
      <alignment/>
    </xf>
    <xf numFmtId="0" fontId="4" fillId="22" borderId="0" xfId="0" applyFont="1" applyFill="1" applyBorder="1" applyAlignment="1">
      <alignment/>
    </xf>
    <xf numFmtId="37" fontId="4" fillId="22" borderId="23" xfId="90" applyNumberFormat="1" applyFont="1" applyFill="1" applyBorder="1" applyAlignment="1" applyProtection="1">
      <alignment horizontal="left"/>
      <protection/>
    </xf>
    <xf numFmtId="0" fontId="4" fillId="22" borderId="24" xfId="90" applyFont="1" applyFill="1" applyBorder="1" applyAlignment="1">
      <alignment vertical="top"/>
      <protection/>
    </xf>
    <xf numFmtId="0" fontId="4" fillId="22" borderId="25" xfId="90" applyFont="1" applyFill="1" applyBorder="1" applyAlignment="1">
      <alignment vertical="top"/>
      <protection/>
    </xf>
    <xf numFmtId="164" fontId="4" fillId="35" borderId="24" xfId="0" applyNumberFormat="1" applyFont="1" applyFill="1" applyBorder="1" applyAlignment="1">
      <alignment/>
    </xf>
    <xf numFmtId="164" fontId="7" fillId="22" borderId="24" xfId="0" applyNumberFormat="1" applyFont="1" applyFill="1" applyBorder="1" applyAlignment="1" applyProtection="1">
      <alignment/>
      <protection/>
    </xf>
    <xf numFmtId="164" fontId="7" fillId="35" borderId="24" xfId="0" applyNumberFormat="1" applyFont="1" applyFill="1" applyBorder="1" applyAlignment="1" applyProtection="1">
      <alignment/>
      <protection/>
    </xf>
    <xf numFmtId="164" fontId="7" fillId="22" borderId="25" xfId="0" applyNumberFormat="1" applyFont="1" applyFill="1" applyBorder="1" applyAlignment="1" applyProtection="1">
      <alignment/>
      <protection/>
    </xf>
    <xf numFmtId="37" fontId="4" fillId="22" borderId="19" xfId="90" applyNumberFormat="1" applyFont="1" applyFill="1" applyBorder="1" applyAlignment="1" applyProtection="1">
      <alignment horizontal="left"/>
      <protection/>
    </xf>
    <xf numFmtId="0" fontId="4" fillId="22" borderId="19" xfId="0" applyFont="1" applyFill="1" applyBorder="1" applyAlignment="1">
      <alignment vertical="top"/>
    </xf>
    <xf numFmtId="37" fontId="10" fillId="22" borderId="0" xfId="0" applyNumberFormat="1" applyFont="1" applyFill="1" applyBorder="1" applyAlignment="1" applyProtection="1">
      <alignment/>
      <protection/>
    </xf>
    <xf numFmtId="0" fontId="3" fillId="22" borderId="0" xfId="90" applyFont="1" applyFill="1" applyBorder="1" applyAlignment="1">
      <alignment vertical="top"/>
      <protection/>
    </xf>
    <xf numFmtId="37" fontId="11" fillId="22" borderId="20" xfId="95" applyNumberFormat="1" applyFont="1" applyFill="1" applyBorder="1" applyProtection="1">
      <alignment/>
      <protection/>
    </xf>
    <xf numFmtId="0" fontId="7" fillId="22" borderId="21" xfId="0" applyFont="1" applyFill="1" applyBorder="1" applyAlignment="1" applyProtection="1">
      <alignment/>
      <protection/>
    </xf>
    <xf numFmtId="166" fontId="7" fillId="35" borderId="21" xfId="114" applyNumberFormat="1" applyFont="1" applyFill="1" applyBorder="1" applyAlignment="1" applyProtection="1">
      <alignment horizontal="right"/>
      <protection/>
    </xf>
    <xf numFmtId="166" fontId="7" fillId="22" borderId="21" xfId="114" applyNumberFormat="1" applyFont="1" applyFill="1" applyBorder="1" applyAlignment="1" applyProtection="1">
      <alignment horizontal="right"/>
      <protection/>
    </xf>
    <xf numFmtId="166" fontId="7" fillId="22" borderId="22" xfId="114" applyNumberFormat="1" applyFont="1" applyFill="1" applyBorder="1" applyAlignment="1" applyProtection="1">
      <alignment horizontal="right"/>
      <protection/>
    </xf>
    <xf numFmtId="166" fontId="7" fillId="35" borderId="0" xfId="114" applyNumberFormat="1" applyFont="1" applyFill="1" applyBorder="1" applyAlignment="1" applyProtection="1">
      <alignment horizontal="right"/>
      <protection/>
    </xf>
    <xf numFmtId="0" fontId="4" fillId="35" borderId="0" xfId="90" applyFont="1" applyFill="1" applyBorder="1" applyAlignment="1">
      <alignment vertical="top"/>
      <protection/>
    </xf>
    <xf numFmtId="0" fontId="4" fillId="35" borderId="0" xfId="90" applyFont="1" applyFill="1" applyAlignment="1">
      <alignment vertical="top"/>
      <protection/>
    </xf>
    <xf numFmtId="0" fontId="4" fillId="35" borderId="0" xfId="90" applyFont="1" applyFill="1" applyAlignment="1">
      <alignment vertical="top"/>
      <protection/>
    </xf>
    <xf numFmtId="0" fontId="0" fillId="35" borderId="0" xfId="0" applyFill="1" applyBorder="1" applyAlignment="1">
      <alignment/>
    </xf>
    <xf numFmtId="165" fontId="8" fillId="22" borderId="0" xfId="97" applyFont="1" applyFill="1" applyBorder="1" applyProtection="1">
      <alignment/>
      <protection/>
    </xf>
    <xf numFmtId="165" fontId="7" fillId="22" borderId="0" xfId="97" applyFont="1" applyFill="1" applyBorder="1" applyAlignment="1" applyProtection="1">
      <alignment horizontal="centerContinuous"/>
      <protection/>
    </xf>
    <xf numFmtId="165" fontId="7" fillId="22" borderId="18" xfId="97" applyFont="1" applyFill="1" applyBorder="1" applyAlignment="1" applyProtection="1">
      <alignment horizontal="centerContinuous"/>
      <protection/>
    </xf>
    <xf numFmtId="165" fontId="3" fillId="36" borderId="0" xfId="97" applyNumberFormat="1" applyFont="1" applyFill="1" applyBorder="1" applyAlignment="1" applyProtection="1">
      <alignment horizontal="center"/>
      <protection/>
    </xf>
    <xf numFmtId="165" fontId="3" fillId="36" borderId="18" xfId="97" applyNumberFormat="1" applyFont="1" applyFill="1" applyBorder="1" applyAlignment="1" applyProtection="1">
      <alignment horizontal="center"/>
      <protection/>
    </xf>
    <xf numFmtId="0" fontId="4" fillId="35" borderId="0" xfId="91" applyFont="1" applyFill="1">
      <alignment/>
      <protection/>
    </xf>
    <xf numFmtId="165" fontId="8" fillId="22" borderId="0" xfId="97" applyFont="1" applyFill="1" applyBorder="1" applyAlignment="1" applyProtection="1">
      <alignment horizontal="left"/>
      <protection/>
    </xf>
    <xf numFmtId="37" fontId="3" fillId="36" borderId="0" xfId="97" applyNumberFormat="1" applyFont="1" applyFill="1" applyBorder="1" applyAlignment="1" applyProtection="1" quotePrefix="1">
      <alignment horizontal="center"/>
      <protection/>
    </xf>
    <xf numFmtId="37" fontId="3" fillId="36" borderId="0" xfId="97" applyNumberFormat="1" applyFont="1" applyFill="1" applyBorder="1" applyAlignment="1" applyProtection="1">
      <alignment horizontal="center"/>
      <protection/>
    </xf>
    <xf numFmtId="37" fontId="3" fillId="36" borderId="18" xfId="97" applyNumberFormat="1" applyFont="1" applyFill="1" applyBorder="1" applyAlignment="1" applyProtection="1">
      <alignment horizontal="center"/>
      <protection/>
    </xf>
    <xf numFmtId="37" fontId="6" fillId="36" borderId="18" xfId="97" applyNumberFormat="1" applyFont="1" applyFill="1" applyBorder="1" applyAlignment="1" applyProtection="1">
      <alignment horizontal="center"/>
      <protection/>
    </xf>
    <xf numFmtId="37" fontId="6" fillId="36" borderId="19" xfId="97" applyNumberFormat="1" applyFont="1" applyFill="1" applyBorder="1" applyAlignment="1" applyProtection="1">
      <alignment horizontal="center"/>
      <protection/>
    </xf>
    <xf numFmtId="37" fontId="6" fillId="36" borderId="0" xfId="97" applyNumberFormat="1" applyFont="1" applyFill="1" applyBorder="1" applyAlignment="1" applyProtection="1">
      <alignment horizontal="center"/>
      <protection/>
    </xf>
    <xf numFmtId="165" fontId="7" fillId="22" borderId="0" xfId="97" applyFont="1" applyFill="1" applyBorder="1" applyProtection="1">
      <alignment/>
      <protection/>
    </xf>
    <xf numFmtId="165" fontId="8" fillId="22" borderId="21" xfId="97" applyFont="1" applyFill="1" applyBorder="1" applyProtection="1">
      <alignment/>
      <protection/>
    </xf>
    <xf numFmtId="37" fontId="4" fillId="36" borderId="0" xfId="97" applyNumberFormat="1" applyFont="1" applyFill="1" applyBorder="1" applyAlignment="1" applyProtection="1">
      <alignment horizontal="center"/>
      <protection/>
    </xf>
    <xf numFmtId="37" fontId="4" fillId="36" borderId="18" xfId="97" applyNumberFormat="1" applyFont="1" applyFill="1" applyBorder="1" applyAlignment="1" applyProtection="1">
      <alignment horizontal="center"/>
      <protection/>
    </xf>
    <xf numFmtId="0" fontId="7" fillId="36" borderId="0" xfId="91" applyFont="1" applyFill="1" applyBorder="1" applyProtection="1">
      <alignment/>
      <protection/>
    </xf>
    <xf numFmtId="0" fontId="7" fillId="36" borderId="0" xfId="91" applyFont="1" applyFill="1" applyAlignment="1" applyProtection="1">
      <alignment horizontal="left"/>
      <protection/>
    </xf>
    <xf numFmtId="0" fontId="4" fillId="22" borderId="0" xfId="91" applyFont="1" applyFill="1" applyProtection="1">
      <alignment/>
      <protection/>
    </xf>
    <xf numFmtId="0" fontId="4" fillId="35" borderId="0" xfId="91" applyFont="1" applyFill="1" applyBorder="1">
      <alignment/>
      <protection/>
    </xf>
    <xf numFmtId="37" fontId="4" fillId="36" borderId="0" xfId="91" applyNumberFormat="1" applyFont="1" applyFill="1" applyBorder="1" applyAlignment="1" applyProtection="1">
      <alignment horizontal="right"/>
      <protection/>
    </xf>
    <xf numFmtId="37" fontId="4" fillId="37" borderId="0" xfId="91" applyNumberFormat="1" applyFont="1" applyFill="1" applyBorder="1" applyAlignment="1" applyProtection="1">
      <alignment horizontal="right"/>
      <protection/>
    </xf>
    <xf numFmtId="37" fontId="4" fillId="36" borderId="18" xfId="91" applyNumberFormat="1" applyFont="1" applyFill="1" applyBorder="1" applyAlignment="1" applyProtection="1">
      <alignment horizontal="right"/>
      <protection/>
    </xf>
    <xf numFmtId="37" fontId="3" fillId="22" borderId="0" xfId="91" applyNumberFormat="1" applyFont="1" applyFill="1" applyBorder="1" applyProtection="1">
      <alignment/>
      <protection/>
    </xf>
    <xf numFmtId="37" fontId="4" fillId="22" borderId="0" xfId="91" applyNumberFormat="1" applyFont="1" applyFill="1" applyProtection="1">
      <alignment/>
      <protection/>
    </xf>
    <xf numFmtId="37" fontId="4" fillId="22" borderId="0" xfId="91" applyNumberFormat="1" applyFont="1" applyFill="1" applyBorder="1" applyProtection="1">
      <alignment/>
      <protection/>
    </xf>
    <xf numFmtId="37" fontId="4" fillId="35" borderId="0" xfId="91" applyNumberFormat="1" applyFont="1" applyFill="1" applyBorder="1" applyProtection="1">
      <alignment/>
      <protection/>
    </xf>
    <xf numFmtId="37" fontId="4" fillId="22" borderId="18" xfId="91" applyNumberFormat="1" applyFont="1" applyFill="1" applyBorder="1" applyProtection="1">
      <alignment/>
      <protection/>
    </xf>
    <xf numFmtId="37" fontId="4" fillId="22" borderId="0" xfId="91" applyNumberFormat="1" applyFont="1" applyFill="1" applyBorder="1" applyAlignment="1" applyProtection="1">
      <alignment horizontal="center"/>
      <protection/>
    </xf>
    <xf numFmtId="37" fontId="4" fillId="35" borderId="0" xfId="91" applyNumberFormat="1" applyFont="1" applyFill="1" applyBorder="1" applyAlignment="1" applyProtection="1">
      <alignment horizontal="center"/>
      <protection/>
    </xf>
    <xf numFmtId="37" fontId="4" fillId="22" borderId="18" xfId="91" applyNumberFormat="1" applyFont="1" applyFill="1" applyBorder="1" applyAlignment="1" applyProtection="1">
      <alignment horizontal="center"/>
      <protection/>
    </xf>
    <xf numFmtId="37" fontId="3" fillId="22" borderId="0" xfId="91" applyNumberFormat="1" applyFont="1" applyFill="1" applyProtection="1">
      <alignment/>
      <protection/>
    </xf>
    <xf numFmtId="177" fontId="4" fillId="35" borderId="0" xfId="91" applyNumberFormat="1" applyFont="1" applyFill="1" applyBorder="1" applyProtection="1">
      <alignment/>
      <protection/>
    </xf>
    <xf numFmtId="177" fontId="4" fillId="22" borderId="0" xfId="91" applyNumberFormat="1" applyFont="1" applyFill="1" applyBorder="1" applyProtection="1">
      <alignment/>
      <protection/>
    </xf>
    <xf numFmtId="177" fontId="4" fillId="22" borderId="18" xfId="91" applyNumberFormat="1" applyFont="1" applyFill="1" applyBorder="1" applyProtection="1">
      <alignment/>
      <protection/>
    </xf>
    <xf numFmtId="177" fontId="4" fillId="35" borderId="0" xfId="91" applyNumberFormat="1" applyFont="1" applyFill="1">
      <alignment/>
      <protection/>
    </xf>
    <xf numFmtId="37" fontId="4" fillId="22" borderId="21" xfId="91" applyNumberFormat="1" applyFont="1" applyFill="1" applyBorder="1" applyProtection="1">
      <alignment/>
      <protection/>
    </xf>
    <xf numFmtId="177" fontId="4" fillId="35" borderId="21" xfId="91" applyNumberFormat="1" applyFont="1" applyFill="1" applyBorder="1" applyProtection="1">
      <alignment/>
      <protection/>
    </xf>
    <xf numFmtId="177" fontId="4" fillId="22" borderId="21" xfId="91" applyNumberFormat="1" applyFont="1" applyFill="1" applyBorder="1" applyProtection="1">
      <alignment/>
      <protection/>
    </xf>
    <xf numFmtId="177" fontId="4" fillId="22" borderId="22" xfId="91" applyNumberFormat="1" applyFont="1" applyFill="1" applyBorder="1" applyProtection="1">
      <alignment/>
      <protection/>
    </xf>
    <xf numFmtId="177" fontId="3" fillId="35" borderId="0" xfId="91" applyNumberFormat="1" applyFont="1" applyFill="1" applyBorder="1" applyProtection="1">
      <alignment/>
      <protection/>
    </xf>
    <xf numFmtId="177" fontId="3" fillId="22" borderId="0" xfId="91" applyNumberFormat="1" applyFont="1" applyFill="1" applyBorder="1" applyProtection="1">
      <alignment/>
      <protection/>
    </xf>
    <xf numFmtId="177" fontId="3" fillId="22" borderId="18" xfId="91" applyNumberFormat="1" applyFont="1" applyFill="1" applyBorder="1" applyProtection="1">
      <alignment/>
      <protection/>
    </xf>
    <xf numFmtId="37" fontId="3" fillId="22" borderId="0" xfId="91" applyNumberFormat="1" applyFont="1" applyFill="1" applyProtection="1">
      <alignment/>
      <protection/>
    </xf>
    <xf numFmtId="177" fontId="6" fillId="22" borderId="18" xfId="91" applyNumberFormat="1" applyFont="1" applyFill="1" applyBorder="1" applyProtection="1">
      <alignment/>
      <protection/>
    </xf>
    <xf numFmtId="177" fontId="6" fillId="35" borderId="0" xfId="91" applyNumberFormat="1" applyFont="1" applyFill="1" applyBorder="1" applyProtection="1">
      <alignment/>
      <protection/>
    </xf>
    <xf numFmtId="177" fontId="6" fillId="22" borderId="0" xfId="91" applyNumberFormat="1" applyFont="1" applyFill="1" applyBorder="1" applyProtection="1">
      <alignment/>
      <protection/>
    </xf>
    <xf numFmtId="177" fontId="20" fillId="22" borderId="18" xfId="91" applyNumberFormat="1" applyFont="1" applyFill="1" applyBorder="1" applyProtection="1">
      <alignment/>
      <protection/>
    </xf>
    <xf numFmtId="177" fontId="20" fillId="35" borderId="0" xfId="91" applyNumberFormat="1" applyFont="1" applyFill="1" applyBorder="1" applyProtection="1">
      <alignment/>
      <protection/>
    </xf>
    <xf numFmtId="177" fontId="20" fillId="22" borderId="0" xfId="91" applyNumberFormat="1" applyFont="1" applyFill="1" applyBorder="1" applyProtection="1">
      <alignment/>
      <protection/>
    </xf>
    <xf numFmtId="37" fontId="3" fillId="22" borderId="26" xfId="91" applyNumberFormat="1" applyFont="1" applyFill="1" applyBorder="1" applyProtection="1">
      <alignment/>
      <protection/>
    </xf>
    <xf numFmtId="177" fontId="3" fillId="35" borderId="26" xfId="91" applyNumberFormat="1" applyFont="1" applyFill="1" applyBorder="1" applyProtection="1">
      <alignment/>
      <protection/>
    </xf>
    <xf numFmtId="177" fontId="3" fillId="22" borderId="26" xfId="91" applyNumberFormat="1" applyFont="1" applyFill="1" applyBorder="1" applyProtection="1">
      <alignment/>
      <protection/>
    </xf>
    <xf numFmtId="177" fontId="20" fillId="22" borderId="27" xfId="91" applyNumberFormat="1" applyFont="1" applyFill="1" applyBorder="1" applyProtection="1">
      <alignment/>
      <protection/>
    </xf>
    <xf numFmtId="177" fontId="20" fillId="35" borderId="26" xfId="91" applyNumberFormat="1" applyFont="1" applyFill="1" applyBorder="1" applyProtection="1">
      <alignment/>
      <protection/>
    </xf>
    <xf numFmtId="177" fontId="20" fillId="22" borderId="26" xfId="91" applyNumberFormat="1" applyFont="1" applyFill="1" applyBorder="1" applyProtection="1">
      <alignment/>
      <protection/>
    </xf>
    <xf numFmtId="177" fontId="3" fillId="22" borderId="27" xfId="91" applyNumberFormat="1" applyFont="1" applyFill="1" applyBorder="1" applyProtection="1">
      <alignment/>
      <protection/>
    </xf>
    <xf numFmtId="0" fontId="4" fillId="22" borderId="0" xfId="91" applyFont="1" applyFill="1">
      <alignment/>
      <protection/>
    </xf>
    <xf numFmtId="177" fontId="6" fillId="0" borderId="0" xfId="91" applyNumberFormat="1" applyFont="1" applyFill="1" applyBorder="1" applyProtection="1">
      <alignment/>
      <protection/>
    </xf>
    <xf numFmtId="177" fontId="4" fillId="0" borderId="0" xfId="91" applyNumberFormat="1" applyFont="1" applyFill="1" applyBorder="1" applyProtection="1">
      <alignment/>
      <protection/>
    </xf>
    <xf numFmtId="177" fontId="6" fillId="22" borderId="22" xfId="91" applyNumberFormat="1" applyFont="1" applyFill="1" applyBorder="1" applyProtection="1">
      <alignment/>
      <protection/>
    </xf>
    <xf numFmtId="164" fontId="4" fillId="22" borderId="0" xfId="91" applyNumberFormat="1" applyFont="1" applyFill="1" applyBorder="1" applyProtection="1">
      <alignment/>
      <protection/>
    </xf>
    <xf numFmtId="164" fontId="4" fillId="22" borderId="21" xfId="91" applyNumberFormat="1" applyFont="1" applyFill="1" applyBorder="1" applyProtection="1">
      <alignment/>
      <protection/>
    </xf>
    <xf numFmtId="177" fontId="4" fillId="35" borderId="0" xfId="91" applyNumberFormat="1" applyFont="1" applyFill="1" applyBorder="1">
      <alignment/>
      <protection/>
    </xf>
    <xf numFmtId="177" fontId="4" fillId="22" borderId="0" xfId="91" applyNumberFormat="1" applyFont="1" applyFill="1" applyBorder="1">
      <alignment/>
      <protection/>
    </xf>
    <xf numFmtId="177" fontId="4" fillId="22" borderId="18" xfId="91" applyNumberFormat="1" applyFont="1" applyFill="1" applyBorder="1">
      <alignment/>
      <protection/>
    </xf>
    <xf numFmtId="0" fontId="3" fillId="22" borderId="0" xfId="91" applyFont="1" applyFill="1">
      <alignment/>
      <protection/>
    </xf>
    <xf numFmtId="177" fontId="20" fillId="0" borderId="0" xfId="91" applyNumberFormat="1" applyFont="1" applyFill="1" applyBorder="1" applyProtection="1">
      <alignment/>
      <protection/>
    </xf>
    <xf numFmtId="177" fontId="3" fillId="0" borderId="0" xfId="91" applyNumberFormat="1" applyFont="1" applyFill="1" applyBorder="1" applyProtection="1">
      <alignment/>
      <protection/>
    </xf>
    <xf numFmtId="177" fontId="6" fillId="35" borderId="21" xfId="91" applyNumberFormat="1" applyFont="1" applyFill="1" applyBorder="1" applyProtection="1">
      <alignment/>
      <protection/>
    </xf>
    <xf numFmtId="177" fontId="6" fillId="22" borderId="21" xfId="91" applyNumberFormat="1" applyFont="1" applyFill="1" applyBorder="1" applyProtection="1">
      <alignment/>
      <protection/>
    </xf>
    <xf numFmtId="37" fontId="3" fillId="22" borderId="21" xfId="91" applyNumberFormat="1" applyFont="1" applyFill="1" applyBorder="1" applyProtection="1">
      <alignment/>
      <protection/>
    </xf>
    <xf numFmtId="177" fontId="20" fillId="35" borderId="0" xfId="91" applyNumberFormat="1" applyFont="1" applyFill="1" applyBorder="1" applyProtection="1">
      <alignment/>
      <protection/>
    </xf>
    <xf numFmtId="166" fontId="3" fillId="35" borderId="26" xfId="114" applyNumberFormat="1" applyFont="1" applyFill="1" applyBorder="1" applyAlignment="1" applyProtection="1">
      <alignment/>
      <protection/>
    </xf>
    <xf numFmtId="166" fontId="3" fillId="22" borderId="26" xfId="114" applyNumberFormat="1" applyFont="1" applyFill="1" applyBorder="1" applyAlignment="1" applyProtection="1">
      <alignment/>
      <protection/>
    </xf>
    <xf numFmtId="166" fontId="20" fillId="22" borderId="27" xfId="114" applyNumberFormat="1" applyFont="1" applyFill="1" applyBorder="1" applyAlignment="1" applyProtection="1">
      <alignment/>
      <protection/>
    </xf>
    <xf numFmtId="166" fontId="20" fillId="35" borderId="26" xfId="114" applyNumberFormat="1" applyFont="1" applyFill="1" applyBorder="1" applyAlignment="1" applyProtection="1">
      <alignment/>
      <protection/>
    </xf>
    <xf numFmtId="166" fontId="20" fillId="22" borderId="26" xfId="114" applyNumberFormat="1" applyFont="1" applyFill="1" applyBorder="1" applyAlignment="1" applyProtection="1">
      <alignment/>
      <protection/>
    </xf>
    <xf numFmtId="166" fontId="3" fillId="22" borderId="27" xfId="114" applyNumberFormat="1" applyFont="1" applyFill="1" applyBorder="1" applyAlignment="1" applyProtection="1">
      <alignment/>
      <protection/>
    </xf>
    <xf numFmtId="0" fontId="21" fillId="35" borderId="0" xfId="88" applyFont="1" applyFill="1" applyBorder="1">
      <alignment/>
      <protection/>
    </xf>
    <xf numFmtId="37" fontId="4" fillId="35" borderId="0" xfId="91" applyNumberFormat="1" applyFont="1" applyFill="1" applyProtection="1">
      <alignment/>
      <protection/>
    </xf>
    <xf numFmtId="0" fontId="4" fillId="0" borderId="0" xfId="91" applyNumberFormat="1" applyFont="1" applyFill="1">
      <alignment/>
      <protection/>
    </xf>
    <xf numFmtId="37" fontId="4" fillId="35" borderId="0" xfId="91" applyNumberFormat="1" applyFont="1" applyFill="1" applyBorder="1">
      <alignment/>
      <protection/>
    </xf>
    <xf numFmtId="166" fontId="4" fillId="35" borderId="0" xfId="114" applyNumberFormat="1" applyFont="1" applyFill="1" applyBorder="1" applyAlignment="1">
      <alignment/>
    </xf>
    <xf numFmtId="37" fontId="3" fillId="22" borderId="0" xfId="93" applyNumberFormat="1" applyFont="1" applyFill="1" applyBorder="1" applyAlignment="1" applyProtection="1">
      <alignment horizontal="left"/>
      <protection/>
    </xf>
    <xf numFmtId="37" fontId="4" fillId="22" borderId="0" xfId="93" applyNumberFormat="1" applyFont="1" applyFill="1" applyBorder="1" applyAlignment="1" applyProtection="1">
      <alignment horizontal="left"/>
      <protection/>
    </xf>
    <xf numFmtId="37" fontId="4" fillId="22" borderId="18" xfId="93" applyNumberFormat="1" applyFont="1" applyFill="1" applyBorder="1" applyAlignment="1" applyProtection="1">
      <alignment horizontal="left"/>
      <protection/>
    </xf>
    <xf numFmtId="0" fontId="21" fillId="35" borderId="0" xfId="89" applyFont="1" applyFill="1">
      <alignment/>
      <protection/>
    </xf>
    <xf numFmtId="37" fontId="4" fillId="22" borderId="21" xfId="93" applyNumberFormat="1" applyFont="1" applyFill="1" applyBorder="1" applyAlignment="1" applyProtection="1">
      <alignment horizontal="left"/>
      <protection/>
    </xf>
    <xf numFmtId="37" fontId="4" fillId="22" borderId="21" xfId="93" applyNumberFormat="1" applyFont="1" applyFill="1" applyBorder="1" applyAlignment="1" applyProtection="1">
      <alignment horizontal="left"/>
      <protection/>
    </xf>
    <xf numFmtId="37" fontId="4" fillId="36" borderId="21" xfId="97" applyNumberFormat="1" applyFont="1" applyFill="1" applyBorder="1" applyAlignment="1" applyProtection="1">
      <alignment horizontal="center"/>
      <protection/>
    </xf>
    <xf numFmtId="37" fontId="4" fillId="36" borderId="22" xfId="97" applyNumberFormat="1" applyFont="1" applyFill="1" applyBorder="1" applyAlignment="1" applyProtection="1">
      <alignment horizontal="center"/>
      <protection/>
    </xf>
    <xf numFmtId="0" fontId="21" fillId="22" borderId="0" xfId="89" applyFont="1" applyFill="1" applyBorder="1">
      <alignment/>
      <protection/>
    </xf>
    <xf numFmtId="37" fontId="21" fillId="22" borderId="0" xfId="89" applyNumberFormat="1" applyFont="1" applyFill="1" applyBorder="1" applyProtection="1">
      <alignment/>
      <protection/>
    </xf>
    <xf numFmtId="0" fontId="21" fillId="35" borderId="0" xfId="89" applyFont="1" applyFill="1" applyBorder="1">
      <alignment/>
      <protection/>
    </xf>
    <xf numFmtId="0" fontId="21" fillId="22" borderId="18" xfId="89" applyFont="1" applyFill="1" applyBorder="1">
      <alignment/>
      <protection/>
    </xf>
    <xf numFmtId="0" fontId="22" fillId="22" borderId="0" xfId="89" applyFont="1" applyFill="1" applyBorder="1">
      <alignment/>
      <protection/>
    </xf>
    <xf numFmtId="177" fontId="21" fillId="35" borderId="0" xfId="89" applyNumberFormat="1" applyFont="1" applyFill="1" applyBorder="1" applyProtection="1">
      <alignment/>
      <protection/>
    </xf>
    <xf numFmtId="177" fontId="21" fillId="22" borderId="0" xfId="89" applyNumberFormat="1" applyFont="1" applyFill="1" applyBorder="1" applyProtection="1">
      <alignment/>
      <protection/>
    </xf>
    <xf numFmtId="177" fontId="21" fillId="22" borderId="18" xfId="89" applyNumberFormat="1" applyFont="1" applyFill="1" applyBorder="1" applyProtection="1">
      <alignment/>
      <protection/>
    </xf>
    <xf numFmtId="177" fontId="21" fillId="35" borderId="19" xfId="89" applyNumberFormat="1" applyFont="1" applyFill="1" applyBorder="1" applyProtection="1">
      <alignment/>
      <protection/>
    </xf>
    <xf numFmtId="3" fontId="21" fillId="35" borderId="0" xfId="114" applyNumberFormat="1" applyFont="1" applyFill="1" applyBorder="1" applyAlignment="1">
      <alignment/>
    </xf>
    <xf numFmtId="0" fontId="21" fillId="22" borderId="28" xfId="89" applyFont="1" applyFill="1" applyBorder="1">
      <alignment/>
      <protection/>
    </xf>
    <xf numFmtId="177" fontId="21" fillId="35" borderId="28" xfId="89" applyNumberFormat="1" applyFont="1" applyFill="1" applyBorder="1" applyProtection="1">
      <alignment/>
      <protection/>
    </xf>
    <xf numFmtId="177" fontId="21" fillId="22" borderId="28" xfId="89" applyNumberFormat="1" applyFont="1" applyFill="1" applyBorder="1" applyProtection="1">
      <alignment/>
      <protection/>
    </xf>
    <xf numFmtId="177" fontId="21" fillId="22" borderId="29" xfId="89" applyNumberFormat="1" applyFont="1" applyFill="1" applyBorder="1" applyProtection="1">
      <alignment/>
      <protection/>
    </xf>
    <xf numFmtId="177" fontId="21" fillId="35" borderId="30" xfId="89" applyNumberFormat="1" applyFont="1" applyFill="1" applyBorder="1" applyProtection="1">
      <alignment/>
      <protection/>
    </xf>
    <xf numFmtId="177" fontId="2" fillId="35" borderId="0" xfId="89" applyNumberFormat="1" applyFont="1" applyFill="1" applyBorder="1">
      <alignment/>
      <protection/>
    </xf>
    <xf numFmtId="177" fontId="23" fillId="35" borderId="0" xfId="89" applyNumberFormat="1" applyFont="1" applyFill="1" applyBorder="1" applyProtection="1">
      <alignment/>
      <protection/>
    </xf>
    <xf numFmtId="177" fontId="23" fillId="22" borderId="0" xfId="89" applyNumberFormat="1" applyFont="1" applyFill="1" applyBorder="1" applyProtection="1">
      <alignment/>
      <protection/>
    </xf>
    <xf numFmtId="177" fontId="23" fillId="22" borderId="18" xfId="89" applyNumberFormat="1" applyFont="1" applyFill="1" applyBorder="1" applyProtection="1">
      <alignment/>
      <protection/>
    </xf>
    <xf numFmtId="166" fontId="21" fillId="35" borderId="0" xfId="114" applyNumberFormat="1" applyFont="1" applyFill="1" applyBorder="1" applyAlignment="1" applyProtection="1">
      <alignment/>
      <protection/>
    </xf>
    <xf numFmtId="177" fontId="24" fillId="35" borderId="0" xfId="89" applyNumberFormat="1" applyFont="1" applyFill="1" applyBorder="1" applyProtection="1">
      <alignment/>
      <protection/>
    </xf>
    <xf numFmtId="177" fontId="24" fillId="22" borderId="0" xfId="89" applyNumberFormat="1" applyFont="1" applyFill="1" applyBorder="1" applyProtection="1">
      <alignment/>
      <protection/>
    </xf>
    <xf numFmtId="164" fontId="21" fillId="22" borderId="0" xfId="89" applyNumberFormat="1" applyFont="1" applyFill="1" applyBorder="1" applyProtection="1">
      <alignment/>
      <protection/>
    </xf>
    <xf numFmtId="177" fontId="21" fillId="35" borderId="0" xfId="89" applyNumberFormat="1" applyFont="1" applyFill="1" applyBorder="1">
      <alignment/>
      <protection/>
    </xf>
    <xf numFmtId="0" fontId="21" fillId="22" borderId="0" xfId="89" applyFont="1" applyFill="1" applyBorder="1" applyAlignment="1">
      <alignment vertical="top"/>
      <protection/>
    </xf>
    <xf numFmtId="0" fontId="11" fillId="22" borderId="0" xfId="89" applyFont="1" applyFill="1" applyBorder="1">
      <alignment/>
      <protection/>
    </xf>
    <xf numFmtId="177" fontId="23" fillId="35" borderId="19" xfId="89" applyNumberFormat="1" applyFont="1" applyFill="1" applyBorder="1" applyProtection="1">
      <alignment/>
      <protection/>
    </xf>
    <xf numFmtId="0" fontId="21" fillId="22" borderId="31" xfId="89" applyFont="1" applyFill="1" applyBorder="1">
      <alignment/>
      <protection/>
    </xf>
    <xf numFmtId="0" fontId="22" fillId="22" borderId="31" xfId="89" applyFont="1" applyFill="1" applyBorder="1">
      <alignment/>
      <protection/>
    </xf>
    <xf numFmtId="177" fontId="23" fillId="35" borderId="31" xfId="89" applyNumberFormat="1" applyFont="1" applyFill="1" applyBorder="1" applyProtection="1">
      <alignment/>
      <protection/>
    </xf>
    <xf numFmtId="177" fontId="23" fillId="22" borderId="31" xfId="89" applyNumberFormat="1" applyFont="1" applyFill="1" applyBorder="1" applyProtection="1">
      <alignment/>
      <protection/>
    </xf>
    <xf numFmtId="177" fontId="23" fillId="22" borderId="32" xfId="89" applyNumberFormat="1" applyFont="1" applyFill="1" applyBorder="1" applyProtection="1">
      <alignment/>
      <protection/>
    </xf>
    <xf numFmtId="0" fontId="2" fillId="35" borderId="0" xfId="89" applyFont="1" applyFill="1" applyBorder="1">
      <alignment/>
      <protection/>
    </xf>
    <xf numFmtId="0" fontId="21" fillId="0" borderId="0" xfId="88" applyFont="1" applyFill="1">
      <alignment/>
      <protection/>
    </xf>
    <xf numFmtId="165" fontId="21" fillId="35" borderId="0" xfId="95" applyFont="1" applyFill="1" applyBorder="1">
      <alignment/>
      <protection/>
    </xf>
    <xf numFmtId="3" fontId="22" fillId="35" borderId="0" xfId="95" applyNumberFormat="1" applyFont="1" applyFill="1" applyBorder="1" applyAlignment="1" applyProtection="1">
      <alignment horizontal="right"/>
      <protection/>
    </xf>
    <xf numFmtId="165" fontId="23" fillId="35" borderId="0" xfId="95" applyFont="1" applyFill="1" applyBorder="1">
      <alignment/>
      <protection/>
    </xf>
    <xf numFmtId="0" fontId="29" fillId="22" borderId="0" xfId="88" applyFont="1" applyFill="1" applyAlignment="1">
      <alignment horizontal="left"/>
      <protection/>
    </xf>
    <xf numFmtId="164" fontId="23" fillId="22" borderId="0" xfId="88" applyNumberFormat="1" applyFont="1" applyFill="1" applyBorder="1" applyAlignment="1" quotePrefix="1">
      <alignment horizontal="center"/>
      <protection/>
    </xf>
    <xf numFmtId="178" fontId="23" fillId="22" borderId="0" xfId="88" applyNumberFormat="1" applyFont="1" applyFill="1" applyBorder="1" applyAlignment="1" quotePrefix="1">
      <alignment horizontal="center"/>
      <protection/>
    </xf>
    <xf numFmtId="164" fontId="23" fillId="22" borderId="18" xfId="88" applyNumberFormat="1" applyFont="1" applyFill="1" applyBorder="1" applyAlignment="1" quotePrefix="1">
      <alignment horizontal="center"/>
      <protection/>
    </xf>
    <xf numFmtId="0" fontId="2" fillId="0" borderId="0" xfId="88" applyBorder="1">
      <alignment/>
      <protection/>
    </xf>
    <xf numFmtId="0" fontId="25" fillId="22" borderId="0" xfId="88" applyFont="1" applyFill="1" applyBorder="1">
      <alignment/>
      <protection/>
    </xf>
    <xf numFmtId="164" fontId="23" fillId="22" borderId="0" xfId="88" applyNumberFormat="1" applyFont="1" applyFill="1" applyBorder="1">
      <alignment/>
      <protection/>
    </xf>
    <xf numFmtId="164" fontId="23" fillId="22" borderId="18" xfId="88" applyNumberFormat="1" applyFont="1" applyFill="1" applyBorder="1">
      <alignment/>
      <protection/>
    </xf>
    <xf numFmtId="0" fontId="23" fillId="35" borderId="0" xfId="88" applyFont="1" applyFill="1" applyBorder="1">
      <alignment/>
      <protection/>
    </xf>
    <xf numFmtId="0" fontId="25" fillId="22" borderId="21" xfId="88" applyFont="1" applyFill="1" applyBorder="1">
      <alignment/>
      <protection/>
    </xf>
    <xf numFmtId="0" fontId="29" fillId="22" borderId="0" xfId="88" applyFont="1" applyFill="1" applyBorder="1">
      <alignment/>
      <protection/>
    </xf>
    <xf numFmtId="0" fontId="21" fillId="38" borderId="0" xfId="88" applyFont="1" applyFill="1" applyBorder="1">
      <alignment/>
      <protection/>
    </xf>
    <xf numFmtId="15" fontId="23" fillId="22" borderId="0" xfId="88" applyNumberFormat="1" applyFont="1" applyFill="1" applyBorder="1" applyAlignment="1">
      <alignment horizontal="center"/>
      <protection/>
    </xf>
    <xf numFmtId="164" fontId="21" fillId="38" borderId="0" xfId="88" applyNumberFormat="1" applyFont="1" applyFill="1" applyBorder="1">
      <alignment/>
      <protection/>
    </xf>
    <xf numFmtId="15" fontId="23" fillId="22" borderId="18" xfId="88" applyNumberFormat="1" applyFont="1" applyFill="1" applyBorder="1" applyAlignment="1">
      <alignment horizontal="center"/>
      <protection/>
    </xf>
    <xf numFmtId="0" fontId="21" fillId="22" borderId="0" xfId="88" applyFont="1" applyFill="1" applyBorder="1">
      <alignment/>
      <protection/>
    </xf>
    <xf numFmtId="179" fontId="21" fillId="39" borderId="0" xfId="88" applyNumberFormat="1" applyFont="1" applyFill="1" applyBorder="1" applyAlignment="1">
      <alignment horizontal="right"/>
      <protection/>
    </xf>
    <xf numFmtId="179" fontId="21" fillId="22" borderId="0" xfId="88" applyNumberFormat="1" applyFont="1" applyFill="1" applyBorder="1" applyAlignment="1">
      <alignment horizontal="right"/>
      <protection/>
    </xf>
    <xf numFmtId="179" fontId="21" fillId="22" borderId="18" xfId="88" applyNumberFormat="1" applyFont="1" applyFill="1" applyBorder="1" applyAlignment="1">
      <alignment horizontal="right"/>
      <protection/>
    </xf>
    <xf numFmtId="179" fontId="21" fillId="38" borderId="0" xfId="88" applyNumberFormat="1" applyFont="1" applyFill="1" applyBorder="1">
      <alignment/>
      <protection/>
    </xf>
    <xf numFmtId="164" fontId="21" fillId="39" borderId="0" xfId="88" applyNumberFormat="1" applyFont="1" applyFill="1" applyBorder="1">
      <alignment/>
      <protection/>
    </xf>
    <xf numFmtId="164" fontId="21" fillId="22" borderId="0" xfId="88" applyNumberFormat="1" applyFont="1" applyFill="1" applyBorder="1">
      <alignment/>
      <protection/>
    </xf>
    <xf numFmtId="164" fontId="11" fillId="22" borderId="18" xfId="88" applyNumberFormat="1" applyFont="1" applyFill="1" applyBorder="1">
      <alignment/>
      <protection/>
    </xf>
    <xf numFmtId="0" fontId="21" fillId="22" borderId="26" xfId="88" applyFont="1" applyFill="1" applyBorder="1">
      <alignment/>
      <protection/>
    </xf>
    <xf numFmtId="164" fontId="21" fillId="39" borderId="26" xfId="88" applyNumberFormat="1" applyFont="1" applyFill="1" applyBorder="1" applyAlignment="1">
      <alignment horizontal="right"/>
      <protection/>
    </xf>
    <xf numFmtId="164" fontId="21" fillId="22" borderId="26" xfId="88" applyNumberFormat="1" applyFont="1" applyFill="1" applyBorder="1" applyAlignment="1">
      <alignment horizontal="right"/>
      <protection/>
    </xf>
    <xf numFmtId="164" fontId="21" fillId="22" borderId="27" xfId="88" applyNumberFormat="1" applyFont="1" applyFill="1" applyBorder="1" applyAlignment="1">
      <alignment horizontal="right"/>
      <protection/>
    </xf>
    <xf numFmtId="0" fontId="21" fillId="39" borderId="0" xfId="88" applyFont="1" applyFill="1" applyBorder="1">
      <alignment/>
      <protection/>
    </xf>
    <xf numFmtId="164" fontId="21" fillId="22" borderId="18" xfId="88" applyNumberFormat="1" applyFont="1" applyFill="1" applyBorder="1">
      <alignment/>
      <protection/>
    </xf>
    <xf numFmtId="15" fontId="23" fillId="39" borderId="0" xfId="88" applyNumberFormat="1" applyFont="1" applyFill="1" applyBorder="1" applyAlignment="1" quotePrefix="1">
      <alignment horizontal="center"/>
      <protection/>
    </xf>
    <xf numFmtId="15" fontId="23" fillId="22" borderId="0" xfId="88" applyNumberFormat="1" applyFont="1" applyFill="1" applyBorder="1" applyAlignment="1" quotePrefix="1">
      <alignment horizontal="center"/>
      <protection/>
    </xf>
    <xf numFmtId="179" fontId="23" fillId="22" borderId="18" xfId="88" applyNumberFormat="1" applyFont="1" applyFill="1" applyBorder="1" applyAlignment="1">
      <alignment horizontal="center"/>
      <protection/>
    </xf>
    <xf numFmtId="0" fontId="23" fillId="22" borderId="0" xfId="88" applyFont="1" applyFill="1" applyBorder="1">
      <alignment/>
      <protection/>
    </xf>
    <xf numFmtId="0" fontId="21" fillId="22" borderId="0" xfId="88" applyFont="1" applyFill="1" applyBorder="1" applyAlignment="1">
      <alignment horizontal="left" indent="1"/>
      <protection/>
    </xf>
    <xf numFmtId="3" fontId="21" fillId="39" borderId="0" xfId="88" applyNumberFormat="1" applyFont="1" applyFill="1" applyBorder="1">
      <alignment/>
      <protection/>
    </xf>
    <xf numFmtId="3" fontId="21" fillId="22" borderId="0" xfId="88" applyNumberFormat="1" applyFont="1" applyFill="1" applyBorder="1">
      <alignment/>
      <protection/>
    </xf>
    <xf numFmtId="3" fontId="21" fillId="22" borderId="18" xfId="88" applyNumberFormat="1" applyFont="1" applyFill="1" applyBorder="1">
      <alignment/>
      <protection/>
    </xf>
    <xf numFmtId="0" fontId="23" fillId="22" borderId="0" xfId="88" applyFont="1" applyFill="1" applyBorder="1" applyAlignment="1">
      <alignment horizontal="left"/>
      <protection/>
    </xf>
    <xf numFmtId="3" fontId="23" fillId="39" borderId="0" xfId="88" applyNumberFormat="1" applyFont="1" applyFill="1" applyBorder="1">
      <alignment/>
      <protection/>
    </xf>
    <xf numFmtId="3" fontId="23" fillId="22" borderId="0" xfId="88" applyNumberFormat="1" applyFont="1" applyFill="1" applyBorder="1">
      <alignment/>
      <protection/>
    </xf>
    <xf numFmtId="3" fontId="23" fillId="22" borderId="18" xfId="88" applyNumberFormat="1" applyFont="1" applyFill="1" applyBorder="1">
      <alignment/>
      <protection/>
    </xf>
    <xf numFmtId="0" fontId="23" fillId="38" borderId="0" xfId="88" applyFont="1" applyFill="1" applyBorder="1">
      <alignment/>
      <protection/>
    </xf>
    <xf numFmtId="166" fontId="21" fillId="39" borderId="0" xfId="114" applyNumberFormat="1" applyFont="1" applyFill="1" applyBorder="1" applyAlignment="1">
      <alignment/>
    </xf>
    <xf numFmtId="179" fontId="21" fillId="22" borderId="0" xfId="88" applyNumberFormat="1" applyFont="1" applyFill="1" applyBorder="1">
      <alignment/>
      <protection/>
    </xf>
    <xf numFmtId="179" fontId="21" fillId="22" borderId="18" xfId="88" applyNumberFormat="1" applyFont="1" applyFill="1" applyBorder="1">
      <alignment/>
      <protection/>
    </xf>
    <xf numFmtId="0" fontId="21" fillId="22" borderId="0" xfId="88" applyFont="1" applyFill="1" applyBorder="1" applyAlignment="1">
      <alignment horizontal="left"/>
      <protection/>
    </xf>
    <xf numFmtId="9" fontId="21" fillId="39" borderId="0" xfId="88" applyNumberFormat="1" applyFont="1" applyFill="1" applyBorder="1">
      <alignment/>
      <protection/>
    </xf>
    <xf numFmtId="9" fontId="21" fillId="22" borderId="0" xfId="88" applyNumberFormat="1" applyFont="1" applyFill="1" applyBorder="1">
      <alignment/>
      <protection/>
    </xf>
    <xf numFmtId="9" fontId="21" fillId="22" borderId="18" xfId="88" applyNumberFormat="1" applyFont="1" applyFill="1" applyBorder="1">
      <alignment/>
      <protection/>
    </xf>
    <xf numFmtId="164" fontId="23" fillId="39" borderId="0" xfId="88" applyNumberFormat="1" applyFont="1" applyFill="1" applyBorder="1">
      <alignment/>
      <protection/>
    </xf>
    <xf numFmtId="0" fontId="21" fillId="22" borderId="0" xfId="88" applyFont="1" applyFill="1" applyBorder="1" applyAlignment="1">
      <alignment horizontal="left" indent="2"/>
      <protection/>
    </xf>
    <xf numFmtId="0" fontId="23" fillId="22" borderId="0" xfId="88" applyFont="1" applyFill="1" applyBorder="1" applyAlignment="1">
      <alignment horizontal="left" indent="1"/>
      <protection/>
    </xf>
    <xf numFmtId="0" fontId="23" fillId="22" borderId="21" xfId="88" applyFont="1" applyFill="1" applyBorder="1">
      <alignment/>
      <protection/>
    </xf>
    <xf numFmtId="3" fontId="23" fillId="39" borderId="21" xfId="88" applyNumberFormat="1" applyFont="1" applyFill="1" applyBorder="1">
      <alignment/>
      <protection/>
    </xf>
    <xf numFmtId="3" fontId="23" fillId="22" borderId="21" xfId="88" applyNumberFormat="1" applyFont="1" applyFill="1" applyBorder="1">
      <alignment/>
      <protection/>
    </xf>
    <xf numFmtId="3" fontId="23" fillId="22" borderId="22" xfId="88" applyNumberFormat="1" applyFont="1" applyFill="1" applyBorder="1">
      <alignment/>
      <protection/>
    </xf>
    <xf numFmtId="166" fontId="23" fillId="39" borderId="0" xfId="114" applyNumberFormat="1" applyFont="1" applyFill="1" applyBorder="1" applyAlignment="1">
      <alignment/>
    </xf>
    <xf numFmtId="166" fontId="23" fillId="22" borderId="0" xfId="114" applyNumberFormat="1" applyFont="1" applyFill="1" applyBorder="1" applyAlignment="1">
      <alignment/>
    </xf>
    <xf numFmtId="166" fontId="23" fillId="22" borderId="18" xfId="114" applyNumberFormat="1" applyFont="1" applyFill="1" applyBorder="1" applyAlignment="1">
      <alignment/>
    </xf>
    <xf numFmtId="3" fontId="23" fillId="39" borderId="0" xfId="114" applyNumberFormat="1" applyFont="1" applyFill="1" applyBorder="1" applyAlignment="1">
      <alignment/>
    </xf>
    <xf numFmtId="3" fontId="23" fillId="22" borderId="0" xfId="114" applyNumberFormat="1" applyFont="1" applyFill="1" applyBorder="1" applyAlignment="1">
      <alignment/>
    </xf>
    <xf numFmtId="3" fontId="23" fillId="22" borderId="18" xfId="114" applyNumberFormat="1" applyFont="1" applyFill="1" applyBorder="1" applyAlignment="1">
      <alignment/>
    </xf>
    <xf numFmtId="166" fontId="21" fillId="22" borderId="0" xfId="114" applyNumberFormat="1" applyFont="1" applyFill="1" applyBorder="1" applyAlignment="1">
      <alignment/>
    </xf>
    <xf numFmtId="166" fontId="21" fillId="22" borderId="18" xfId="114" applyNumberFormat="1" applyFont="1" applyFill="1" applyBorder="1" applyAlignment="1">
      <alignment/>
    </xf>
    <xf numFmtId="3" fontId="23" fillId="40" borderId="0" xfId="88" applyNumberFormat="1" applyFont="1" applyFill="1" applyBorder="1">
      <alignment/>
      <protection/>
    </xf>
    <xf numFmtId="3" fontId="21" fillId="40" borderId="0" xfId="88" applyNumberFormat="1" applyFont="1" applyFill="1" applyBorder="1">
      <alignment/>
      <protection/>
    </xf>
    <xf numFmtId="3" fontId="21" fillId="22" borderId="18" xfId="114" applyNumberFormat="1" applyFont="1" applyFill="1" applyBorder="1" applyAlignment="1">
      <alignment/>
    </xf>
    <xf numFmtId="166" fontId="23" fillId="40" borderId="0" xfId="114" applyNumberFormat="1" applyFont="1" applyFill="1" applyBorder="1" applyAlignment="1">
      <alignment/>
    </xf>
    <xf numFmtId="166" fontId="21" fillId="40" borderId="0" xfId="114" applyNumberFormat="1" applyFont="1" applyFill="1" applyBorder="1" applyAlignment="1">
      <alignment/>
    </xf>
    <xf numFmtId="3" fontId="23" fillId="39" borderId="0" xfId="114" applyNumberFormat="1" applyFont="1" applyFill="1" applyBorder="1" applyAlignment="1">
      <alignment horizontal="right"/>
    </xf>
    <xf numFmtId="3" fontId="23" fillId="22" borderId="0" xfId="114" applyNumberFormat="1" applyFont="1" applyFill="1" applyBorder="1" applyAlignment="1">
      <alignment horizontal="right"/>
    </xf>
    <xf numFmtId="3" fontId="23" fillId="22" borderId="18" xfId="114" applyNumberFormat="1" applyFont="1" applyFill="1" applyBorder="1" applyAlignment="1">
      <alignment horizontal="right"/>
    </xf>
    <xf numFmtId="166" fontId="21" fillId="39" borderId="0" xfId="114" applyNumberFormat="1" applyFont="1" applyFill="1" applyBorder="1" applyAlignment="1">
      <alignment horizontal="right"/>
    </xf>
    <xf numFmtId="166" fontId="21" fillId="22" borderId="0" xfId="114" applyNumberFormat="1" applyFont="1" applyFill="1" applyBorder="1" applyAlignment="1">
      <alignment horizontal="right"/>
    </xf>
    <xf numFmtId="166" fontId="21" fillId="22" borderId="18" xfId="114" applyNumberFormat="1" applyFont="1" applyFill="1" applyBorder="1" applyAlignment="1">
      <alignment horizontal="right"/>
    </xf>
    <xf numFmtId="166" fontId="21" fillId="39" borderId="26" xfId="114" applyNumberFormat="1" applyFont="1" applyFill="1" applyBorder="1" applyAlignment="1">
      <alignment horizontal="right"/>
    </xf>
    <xf numFmtId="166" fontId="21" fillId="22" borderId="26" xfId="114" applyNumberFormat="1" applyFont="1" applyFill="1" applyBorder="1" applyAlignment="1">
      <alignment horizontal="right"/>
    </xf>
    <xf numFmtId="166" fontId="21" fillId="22" borderId="27" xfId="114" applyNumberFormat="1" applyFont="1" applyFill="1" applyBorder="1" applyAlignment="1">
      <alignment horizontal="right"/>
    </xf>
    <xf numFmtId="0" fontId="25" fillId="22" borderId="33" xfId="88" applyFont="1" applyFill="1" applyBorder="1">
      <alignment/>
      <protection/>
    </xf>
    <xf numFmtId="49" fontId="23" fillId="22" borderId="0" xfId="88" applyNumberFormat="1" applyFont="1" applyFill="1" applyBorder="1">
      <alignment/>
      <protection/>
    </xf>
    <xf numFmtId="0" fontId="23" fillId="39" borderId="0" xfId="88" applyFont="1" applyFill="1" applyBorder="1">
      <alignment/>
      <protection/>
    </xf>
    <xf numFmtId="0" fontId="23" fillId="22" borderId="18" xfId="88" applyFont="1" applyFill="1" applyBorder="1">
      <alignment/>
      <protection/>
    </xf>
    <xf numFmtId="164" fontId="23" fillId="39" borderId="21" xfId="88" applyNumberFormat="1" applyFont="1" applyFill="1" applyBorder="1">
      <alignment/>
      <protection/>
    </xf>
    <xf numFmtId="164" fontId="23" fillId="22" borderId="21" xfId="88" applyNumberFormat="1" applyFont="1" applyFill="1" applyBorder="1">
      <alignment/>
      <protection/>
    </xf>
    <xf numFmtId="164" fontId="23" fillId="22" borderId="22" xfId="88" applyNumberFormat="1" applyFont="1" applyFill="1" applyBorder="1">
      <alignment/>
      <protection/>
    </xf>
    <xf numFmtId="180" fontId="21" fillId="22" borderId="0" xfId="88" applyNumberFormat="1" applyFont="1" applyFill="1" applyBorder="1">
      <alignment/>
      <protection/>
    </xf>
    <xf numFmtId="180" fontId="21" fillId="22" borderId="18" xfId="88" applyNumberFormat="1" applyFont="1" applyFill="1" applyBorder="1" applyAlignment="1">
      <alignment horizontal="right"/>
      <protection/>
    </xf>
    <xf numFmtId="180" fontId="21" fillId="22" borderId="0" xfId="88" applyNumberFormat="1" applyFont="1" applyFill="1" applyBorder="1" applyAlignment="1">
      <alignment horizontal="right"/>
      <protection/>
    </xf>
    <xf numFmtId="3" fontId="23" fillId="39" borderId="0" xfId="88" applyNumberFormat="1" applyFont="1" applyFill="1" applyBorder="1" applyAlignment="1">
      <alignment horizontal="right"/>
      <protection/>
    </xf>
    <xf numFmtId="164" fontId="23" fillId="22" borderId="0" xfId="88" applyNumberFormat="1" applyFont="1" applyFill="1" applyBorder="1" applyAlignment="1">
      <alignment horizontal="right"/>
      <protection/>
    </xf>
    <xf numFmtId="3" fontId="23" fillId="22" borderId="18" xfId="88" applyNumberFormat="1" applyFont="1" applyFill="1" applyBorder="1" applyAlignment="1">
      <alignment horizontal="right"/>
      <protection/>
    </xf>
    <xf numFmtId="3" fontId="21" fillId="39" borderId="26" xfId="88" applyNumberFormat="1" applyFont="1" applyFill="1" applyBorder="1">
      <alignment/>
      <protection/>
    </xf>
    <xf numFmtId="164" fontId="21" fillId="22" borderId="26" xfId="88" applyNumberFormat="1" applyFont="1" applyFill="1" applyBorder="1">
      <alignment/>
      <protection/>
    </xf>
    <xf numFmtId="3" fontId="21" fillId="22" borderId="27" xfId="88" applyNumberFormat="1" applyFont="1" applyFill="1" applyBorder="1">
      <alignment/>
      <protection/>
    </xf>
    <xf numFmtId="164" fontId="21" fillId="22" borderId="0" xfId="88" applyNumberFormat="1" applyFont="1" applyFill="1" applyBorder="1" applyAlignment="1">
      <alignment horizontal="right"/>
      <protection/>
    </xf>
    <xf numFmtId="164" fontId="21" fillId="22" borderId="18" xfId="88" applyNumberFormat="1" applyFont="1" applyFill="1" applyBorder="1" applyAlignment="1">
      <alignment horizontal="right"/>
      <protection/>
    </xf>
    <xf numFmtId="164" fontId="23" fillId="39" borderId="0" xfId="88" applyNumberFormat="1" applyFont="1" applyFill="1" applyBorder="1" applyAlignment="1">
      <alignment horizontal="right"/>
      <protection/>
    </xf>
    <xf numFmtId="164" fontId="23" fillId="22" borderId="18" xfId="88" applyNumberFormat="1" applyFont="1" applyFill="1" applyBorder="1" applyAlignment="1">
      <alignment horizontal="right"/>
      <protection/>
    </xf>
    <xf numFmtId="9" fontId="21" fillId="39" borderId="0" xfId="114" applyNumberFormat="1" applyFont="1" applyFill="1" applyBorder="1" applyAlignment="1">
      <alignment/>
    </xf>
    <xf numFmtId="9" fontId="21" fillId="22" borderId="0" xfId="114" applyNumberFormat="1" applyFont="1" applyFill="1" applyBorder="1" applyAlignment="1">
      <alignment/>
    </xf>
    <xf numFmtId="9" fontId="21" fillId="22" borderId="18" xfId="114" applyNumberFormat="1" applyFont="1" applyFill="1" applyBorder="1" applyAlignment="1">
      <alignment/>
    </xf>
    <xf numFmtId="15" fontId="23" fillId="22" borderId="18" xfId="88" applyNumberFormat="1" applyFont="1" applyFill="1" applyBorder="1" applyAlignment="1" quotePrefix="1">
      <alignment horizontal="center"/>
      <protection/>
    </xf>
    <xf numFmtId="0" fontId="23" fillId="22" borderId="0" xfId="92" applyFont="1" applyFill="1" applyBorder="1" applyAlignment="1">
      <alignment horizontal="left"/>
      <protection/>
    </xf>
    <xf numFmtId="0" fontId="21" fillId="22" borderId="0" xfId="92" applyFont="1" applyFill="1" applyBorder="1" applyAlignment="1">
      <alignment horizontal="left" indent="1"/>
      <protection/>
    </xf>
    <xf numFmtId="180" fontId="23" fillId="22" borderId="26" xfId="88" applyNumberFormat="1" applyFont="1" applyFill="1" applyBorder="1">
      <alignment/>
      <protection/>
    </xf>
    <xf numFmtId="3" fontId="23" fillId="39" borderId="26" xfId="88" applyNumberFormat="1" applyFont="1" applyFill="1" applyBorder="1">
      <alignment/>
      <protection/>
    </xf>
    <xf numFmtId="164" fontId="23" fillId="22" borderId="26" xfId="88" applyNumberFormat="1" applyFont="1" applyFill="1" applyBorder="1">
      <alignment/>
      <protection/>
    </xf>
    <xf numFmtId="3" fontId="23" fillId="22" borderId="27" xfId="88" applyNumberFormat="1" applyFont="1" applyFill="1" applyBorder="1">
      <alignment/>
      <protection/>
    </xf>
    <xf numFmtId="180" fontId="23" fillId="22" borderId="21" xfId="88" applyNumberFormat="1" applyFont="1" applyFill="1" applyBorder="1">
      <alignment/>
      <protection/>
    </xf>
    <xf numFmtId="164" fontId="28" fillId="38" borderId="0" xfId="88" applyNumberFormat="1" applyFont="1" applyFill="1" applyBorder="1">
      <alignment/>
      <protection/>
    </xf>
    <xf numFmtId="0" fontId="21" fillId="40" borderId="0" xfId="88" applyFont="1" applyFill="1" applyBorder="1">
      <alignment/>
      <protection/>
    </xf>
    <xf numFmtId="0" fontId="0" fillId="39" borderId="0" xfId="0" applyFill="1" applyBorder="1" applyAlignment="1">
      <alignment/>
    </xf>
    <xf numFmtId="165" fontId="21" fillId="39" borderId="0" xfId="95" applyFont="1" applyFill="1" applyBorder="1">
      <alignment/>
      <protection/>
    </xf>
    <xf numFmtId="0" fontId="23" fillId="39" borderId="0" xfId="0" applyNumberFormat="1" applyFont="1" applyFill="1" applyBorder="1" applyAlignment="1">
      <alignment vertical="center"/>
    </xf>
    <xf numFmtId="0" fontId="21" fillId="39" borderId="0" xfId="0" applyFont="1" applyFill="1" applyBorder="1" applyAlignment="1">
      <alignment/>
    </xf>
    <xf numFmtId="3" fontId="21" fillId="39" borderId="0" xfId="95" applyNumberFormat="1" applyFont="1" applyFill="1" applyBorder="1" applyAlignment="1">
      <alignment horizontal="right"/>
      <protection/>
    </xf>
    <xf numFmtId="3" fontId="11" fillId="39" borderId="0" xfId="95" applyNumberFormat="1" applyFont="1" applyFill="1" applyBorder="1" applyAlignment="1" applyProtection="1">
      <alignment horizontal="right"/>
      <protection/>
    </xf>
    <xf numFmtId="3" fontId="22" fillId="39" borderId="0" xfId="95" applyNumberFormat="1" applyFont="1" applyFill="1" applyBorder="1" applyAlignment="1" applyProtection="1">
      <alignment horizontal="right"/>
      <protection/>
    </xf>
    <xf numFmtId="0" fontId="21" fillId="39" borderId="0" xfId="0" applyFont="1" applyFill="1" applyBorder="1" applyAlignment="1">
      <alignment wrapText="1"/>
    </xf>
    <xf numFmtId="3" fontId="21" fillId="39" borderId="0" xfId="0" applyNumberFormat="1" applyFont="1" applyFill="1" applyBorder="1" applyAlignment="1">
      <alignment/>
    </xf>
    <xf numFmtId="3" fontId="22" fillId="39" borderId="21" xfId="95" applyNumberFormat="1" applyFont="1" applyFill="1" applyBorder="1" applyAlignment="1" applyProtection="1">
      <alignment horizontal="right"/>
      <protection/>
    </xf>
    <xf numFmtId="177" fontId="11" fillId="39" borderId="0" xfId="95" applyNumberFormat="1" applyFont="1" applyFill="1" applyBorder="1" applyAlignment="1" applyProtection="1">
      <alignment horizontal="right"/>
      <protection/>
    </xf>
    <xf numFmtId="0" fontId="3" fillId="39" borderId="0" xfId="94" applyFont="1" applyFill="1" applyBorder="1">
      <alignment/>
      <protection/>
    </xf>
    <xf numFmtId="177" fontId="22" fillId="39" borderId="0" xfId="95" applyNumberFormat="1" applyFont="1" applyFill="1" applyBorder="1" applyAlignment="1" applyProtection="1">
      <alignment horizontal="right"/>
      <protection/>
    </xf>
    <xf numFmtId="0" fontId="23" fillId="39" borderId="0" xfId="0" applyFont="1" applyFill="1" applyBorder="1" applyAlignment="1">
      <alignment wrapText="1"/>
    </xf>
    <xf numFmtId="0" fontId="4" fillId="39" borderId="0" xfId="94" applyFont="1" applyFill="1" applyBorder="1">
      <alignment/>
      <protection/>
    </xf>
    <xf numFmtId="0" fontId="23" fillId="39" borderId="0" xfId="0" applyFont="1" applyFill="1" applyBorder="1" applyAlignment="1">
      <alignment/>
    </xf>
    <xf numFmtId="3" fontId="23" fillId="39" borderId="0" xfId="95" applyNumberFormat="1" applyFont="1" applyFill="1" applyBorder="1">
      <alignment/>
      <protection/>
    </xf>
    <xf numFmtId="177" fontId="63" fillId="39" borderId="0" xfId="95" applyNumberFormat="1" applyFont="1" applyFill="1" applyBorder="1" applyAlignment="1" applyProtection="1">
      <alignment horizontal="right"/>
      <protection/>
    </xf>
    <xf numFmtId="3" fontId="23" fillId="39" borderId="0" xfId="0" applyNumberFormat="1" applyFont="1" applyFill="1" applyBorder="1" applyAlignment="1">
      <alignment/>
    </xf>
    <xf numFmtId="177" fontId="22" fillId="39" borderId="0" xfId="95" applyNumberFormat="1" applyFont="1" applyFill="1" applyBorder="1" applyProtection="1">
      <alignment/>
      <protection/>
    </xf>
    <xf numFmtId="177" fontId="23" fillId="39" borderId="0" xfId="95" applyNumberFormat="1" applyFont="1" applyFill="1" applyBorder="1" applyAlignment="1" applyProtection="1">
      <alignment horizontal="right"/>
      <protection/>
    </xf>
    <xf numFmtId="3" fontId="4" fillId="39" borderId="0" xfId="94" applyNumberFormat="1" applyFont="1" applyFill="1" applyBorder="1">
      <alignment/>
      <protection/>
    </xf>
    <xf numFmtId="2" fontId="23" fillId="39" borderId="0" xfId="0" applyNumberFormat="1" applyFont="1" applyFill="1" applyBorder="1" applyAlignment="1">
      <alignment/>
    </xf>
    <xf numFmtId="2" fontId="23" fillId="39" borderId="21" xfId="0" applyNumberFormat="1" applyFont="1" applyFill="1" applyBorder="1" applyAlignment="1">
      <alignment/>
    </xf>
    <xf numFmtId="37" fontId="23" fillId="41" borderId="0" xfId="93" applyNumberFormat="1" applyFont="1" applyFill="1" applyBorder="1" applyAlignment="1" applyProtection="1">
      <alignment horizontal="left"/>
      <protection/>
    </xf>
    <xf numFmtId="0" fontId="0" fillId="41" borderId="0" xfId="0" applyFill="1" applyBorder="1" applyAlignment="1">
      <alignment/>
    </xf>
    <xf numFmtId="165" fontId="3" fillId="42" borderId="0" xfId="97" applyNumberFormat="1" applyFont="1" applyFill="1" applyBorder="1" applyAlignment="1" applyProtection="1">
      <alignment horizontal="center"/>
      <protection/>
    </xf>
    <xf numFmtId="0" fontId="3" fillId="41" borderId="0" xfId="96" applyFont="1" applyFill="1" applyBorder="1" applyAlignment="1">
      <alignment horizontal="center"/>
      <protection/>
    </xf>
    <xf numFmtId="165" fontId="3" fillId="42" borderId="18" xfId="97" applyNumberFormat="1" applyFont="1" applyFill="1" applyBorder="1" applyAlignment="1" applyProtection="1">
      <alignment horizontal="center"/>
      <protection/>
    </xf>
    <xf numFmtId="0" fontId="23" fillId="41" borderId="0" xfId="94" applyFont="1" applyFill="1" applyBorder="1" applyAlignment="1" applyProtection="1">
      <alignment horizontal="left"/>
      <protection/>
    </xf>
    <xf numFmtId="37" fontId="3" fillId="42" borderId="0" xfId="97" applyNumberFormat="1" applyFont="1" applyFill="1" applyBorder="1" applyAlignment="1" applyProtection="1" quotePrefix="1">
      <alignment horizontal="center"/>
      <protection/>
    </xf>
    <xf numFmtId="37" fontId="3" fillId="42" borderId="0" xfId="97" applyNumberFormat="1" applyFont="1" applyFill="1" applyBorder="1" applyAlignment="1" applyProtection="1">
      <alignment horizontal="center"/>
      <protection/>
    </xf>
    <xf numFmtId="37" fontId="3" fillId="41" borderId="0" xfId="96" applyNumberFormat="1" applyFont="1" applyFill="1" applyBorder="1" applyAlignment="1" applyProtection="1" quotePrefix="1">
      <alignment horizontal="center"/>
      <protection/>
    </xf>
    <xf numFmtId="37" fontId="3" fillId="42" borderId="18" xfId="97" applyNumberFormat="1" applyFont="1" applyFill="1" applyBorder="1" applyAlignment="1" applyProtection="1">
      <alignment horizontal="center"/>
      <protection/>
    </xf>
    <xf numFmtId="15" fontId="6" fillId="41" borderId="0" xfId="89" applyNumberFormat="1" applyFont="1" applyFill="1" applyBorder="1" applyAlignment="1">
      <alignment horizontal="center"/>
      <protection/>
    </xf>
    <xf numFmtId="0" fontId="21" fillId="43" borderId="21" xfId="96" applyFont="1" applyFill="1" applyBorder="1">
      <alignment/>
      <protection/>
    </xf>
    <xf numFmtId="0" fontId="0" fillId="41" borderId="21" xfId="0" applyFill="1" applyBorder="1" applyAlignment="1">
      <alignment/>
    </xf>
    <xf numFmtId="37" fontId="4" fillId="42" borderId="21" xfId="97" applyNumberFormat="1" applyFont="1" applyFill="1" applyBorder="1" applyAlignment="1" applyProtection="1">
      <alignment horizontal="center"/>
      <protection/>
    </xf>
    <xf numFmtId="37" fontId="4" fillId="42" borderId="22" xfId="97" applyNumberFormat="1" applyFont="1" applyFill="1" applyBorder="1" applyAlignment="1" applyProtection="1">
      <alignment horizontal="center"/>
      <protection/>
    </xf>
    <xf numFmtId="37" fontId="6" fillId="41" borderId="0" xfId="96" applyNumberFormat="1" applyFont="1" applyFill="1" applyBorder="1" applyAlignment="1" applyProtection="1">
      <alignment horizontal="center"/>
      <protection/>
    </xf>
    <xf numFmtId="0" fontId="21" fillId="41" borderId="0" xfId="0" applyFont="1" applyFill="1" applyBorder="1" applyAlignment="1">
      <alignment vertical="top"/>
    </xf>
    <xf numFmtId="0" fontId="25" fillId="41" borderId="0" xfId="0" applyNumberFormat="1" applyFont="1" applyFill="1" applyBorder="1" applyAlignment="1">
      <alignment vertical="center"/>
    </xf>
    <xf numFmtId="0" fontId="23" fillId="41" borderId="0" xfId="0" applyNumberFormat="1" applyFont="1" applyFill="1" applyBorder="1" applyAlignment="1">
      <alignment vertical="center"/>
    </xf>
    <xf numFmtId="0" fontId="21" fillId="41" borderId="0" xfId="0" applyFont="1" applyFill="1" applyBorder="1" applyAlignment="1">
      <alignment/>
    </xf>
    <xf numFmtId="0" fontId="21" fillId="41" borderId="0" xfId="0" applyFont="1" applyFill="1" applyBorder="1" applyAlignment="1">
      <alignment wrapText="1"/>
    </xf>
    <xf numFmtId="165" fontId="23" fillId="41" borderId="0" xfId="95" applyFont="1" applyFill="1" applyBorder="1">
      <alignment/>
      <protection/>
    </xf>
    <xf numFmtId="0" fontId="3" fillId="41" borderId="0" xfId="94" applyFont="1" applyFill="1" applyBorder="1">
      <alignment/>
      <protection/>
    </xf>
    <xf numFmtId="165" fontId="21" fillId="41" borderId="0" xfId="95" applyFont="1" applyFill="1" applyBorder="1">
      <alignment/>
      <protection/>
    </xf>
    <xf numFmtId="0" fontId="23" fillId="41" borderId="21" xfId="0" applyNumberFormat="1" applyFont="1" applyFill="1" applyBorder="1" applyAlignment="1">
      <alignment vertical="center"/>
    </xf>
    <xf numFmtId="165" fontId="21" fillId="41" borderId="21" xfId="95" applyFont="1" applyFill="1" applyBorder="1">
      <alignment/>
      <protection/>
    </xf>
    <xf numFmtId="0" fontId="3" fillId="41" borderId="0" xfId="94" applyFont="1" applyFill="1" applyBorder="1">
      <alignment/>
      <protection/>
    </xf>
    <xf numFmtId="0" fontId="23" fillId="41" borderId="0" xfId="0" applyFont="1" applyFill="1" applyBorder="1" applyAlignment="1">
      <alignment wrapText="1"/>
    </xf>
    <xf numFmtId="0" fontId="4" fillId="41" borderId="0" xfId="94" applyFont="1" applyFill="1" applyBorder="1">
      <alignment/>
      <protection/>
    </xf>
    <xf numFmtId="0" fontId="23" fillId="41" borderId="0" xfId="0" applyFont="1" applyFill="1" applyBorder="1" applyAlignment="1">
      <alignment/>
    </xf>
    <xf numFmtId="165" fontId="21" fillId="41" borderId="18" xfId="95" applyFont="1" applyFill="1" applyBorder="1">
      <alignment/>
      <protection/>
    </xf>
    <xf numFmtId="37" fontId="3" fillId="41" borderId="0" xfId="94" applyNumberFormat="1" applyFont="1" applyFill="1" applyBorder="1" applyAlignment="1" applyProtection="1">
      <alignment horizontal="left"/>
      <protection/>
    </xf>
    <xf numFmtId="15" fontId="23" fillId="41" borderId="0" xfId="88" applyNumberFormat="1" applyFont="1" applyFill="1" applyBorder="1" applyAlignment="1">
      <alignment horizontal="left"/>
      <protection/>
    </xf>
    <xf numFmtId="0" fontId="23" fillId="41" borderId="0" xfId="94" applyFont="1" applyFill="1" applyBorder="1">
      <alignment/>
      <protection/>
    </xf>
    <xf numFmtId="0" fontId="9" fillId="41" borderId="0" xfId="0" applyFont="1" applyFill="1" applyBorder="1" applyAlignment="1">
      <alignment/>
    </xf>
    <xf numFmtId="0" fontId="23" fillId="41" borderId="21" xfId="94" applyFont="1" applyFill="1" applyBorder="1">
      <alignment/>
      <protection/>
    </xf>
    <xf numFmtId="0" fontId="9" fillId="41" borderId="21" xfId="0" applyFont="1" applyFill="1" applyBorder="1" applyAlignment="1">
      <alignment/>
    </xf>
    <xf numFmtId="37" fontId="11" fillId="41" borderId="0" xfId="95" applyNumberFormat="1" applyFont="1" applyFill="1" applyBorder="1" applyAlignment="1" applyProtection="1">
      <alignment horizontal="right"/>
      <protection/>
    </xf>
    <xf numFmtId="37" fontId="11" fillId="41" borderId="0" xfId="95" applyNumberFormat="1" applyFont="1" applyFill="1" applyBorder="1" applyAlignment="1" applyProtection="1">
      <alignment horizontal="center"/>
      <protection/>
    </xf>
    <xf numFmtId="3" fontId="11" fillId="41" borderId="0" xfId="95" applyNumberFormat="1" applyFont="1" applyFill="1" applyBorder="1" applyAlignment="1" applyProtection="1">
      <alignment horizontal="right"/>
      <protection/>
    </xf>
    <xf numFmtId="3" fontId="22" fillId="41" borderId="0" xfId="95" applyNumberFormat="1" applyFont="1" applyFill="1" applyBorder="1" applyAlignment="1" applyProtection="1">
      <alignment horizontal="right"/>
      <protection/>
    </xf>
    <xf numFmtId="3" fontId="21" fillId="41" borderId="0" xfId="0" applyNumberFormat="1" applyFont="1" applyFill="1" applyBorder="1" applyAlignment="1">
      <alignment horizontal="right"/>
    </xf>
    <xf numFmtId="3" fontId="21" fillId="41" borderId="0" xfId="0" applyNumberFormat="1" applyFont="1" applyFill="1" applyBorder="1" applyAlignment="1">
      <alignment/>
    </xf>
    <xf numFmtId="3" fontId="23" fillId="41" borderId="0" xfId="95" applyNumberFormat="1" applyFont="1" applyFill="1" applyBorder="1" applyAlignment="1">
      <alignment horizontal="right"/>
      <protection/>
    </xf>
    <xf numFmtId="3" fontId="21" fillId="41" borderId="0" xfId="95" applyNumberFormat="1" applyFont="1" applyFill="1" applyBorder="1" applyAlignment="1">
      <alignment horizontal="right"/>
      <protection/>
    </xf>
    <xf numFmtId="3" fontId="22" fillId="41" borderId="21" xfId="95" applyNumberFormat="1" applyFont="1" applyFill="1" applyBorder="1" applyAlignment="1" applyProtection="1">
      <alignment horizontal="right"/>
      <protection/>
    </xf>
    <xf numFmtId="177" fontId="11" fillId="41" borderId="0" xfId="95" applyNumberFormat="1" applyFont="1" applyFill="1" applyBorder="1" applyAlignment="1" applyProtection="1">
      <alignment horizontal="right"/>
      <protection/>
    </xf>
    <xf numFmtId="177" fontId="22" fillId="41" borderId="0" xfId="95" applyNumberFormat="1" applyFont="1" applyFill="1" applyBorder="1" applyAlignment="1" applyProtection="1">
      <alignment horizontal="right"/>
      <protection/>
    </xf>
    <xf numFmtId="3" fontId="23" fillId="41" borderId="0" xfId="95" applyNumberFormat="1" applyFont="1" applyFill="1" applyBorder="1">
      <alignment/>
      <protection/>
    </xf>
    <xf numFmtId="3" fontId="63" fillId="41" borderId="0" xfId="95" applyNumberFormat="1" applyFont="1" applyFill="1" applyBorder="1" applyAlignment="1" applyProtection="1">
      <alignment horizontal="right"/>
      <protection/>
    </xf>
    <xf numFmtId="3" fontId="23" fillId="41" borderId="0" xfId="0" applyNumberFormat="1" applyFont="1" applyFill="1" applyBorder="1" applyAlignment="1">
      <alignment/>
    </xf>
    <xf numFmtId="3" fontId="4" fillId="41" borderId="0" xfId="94" applyNumberFormat="1" applyFont="1" applyFill="1" applyBorder="1">
      <alignment/>
      <protection/>
    </xf>
    <xf numFmtId="2" fontId="23" fillId="41" borderId="0" xfId="0" applyNumberFormat="1" applyFont="1" applyFill="1" applyBorder="1" applyAlignment="1">
      <alignment/>
    </xf>
    <xf numFmtId="2" fontId="23" fillId="41" borderId="21" xfId="0" applyNumberFormat="1" applyFont="1" applyFill="1" applyBorder="1" applyAlignment="1">
      <alignment/>
    </xf>
    <xf numFmtId="15" fontId="6" fillId="41" borderId="18" xfId="89" applyNumberFormat="1" applyFont="1" applyFill="1" applyBorder="1" applyAlignment="1">
      <alignment horizontal="center"/>
      <protection/>
    </xf>
    <xf numFmtId="37" fontId="11" fillId="41" borderId="18" xfId="95" applyNumberFormat="1" applyFont="1" applyFill="1" applyBorder="1" applyAlignment="1" applyProtection="1">
      <alignment horizontal="right"/>
      <protection/>
    </xf>
    <xf numFmtId="37" fontId="11" fillId="41" borderId="18" xfId="95" applyNumberFormat="1" applyFont="1" applyFill="1" applyBorder="1" applyAlignment="1" applyProtection="1">
      <alignment horizontal="center"/>
      <protection/>
    </xf>
    <xf numFmtId="3" fontId="11" fillId="41" borderId="18" xfId="95" applyNumberFormat="1" applyFont="1" applyFill="1" applyBorder="1" applyAlignment="1" applyProtection="1">
      <alignment horizontal="right"/>
      <protection/>
    </xf>
    <xf numFmtId="3" fontId="22" fillId="41" borderId="18" xfId="95" applyNumberFormat="1" applyFont="1" applyFill="1" applyBorder="1" applyAlignment="1" applyProtection="1">
      <alignment horizontal="right"/>
      <protection/>
    </xf>
    <xf numFmtId="3" fontId="21" fillId="41" borderId="18" xfId="0" applyNumberFormat="1" applyFont="1" applyFill="1" applyBorder="1" applyAlignment="1">
      <alignment horizontal="right"/>
    </xf>
    <xf numFmtId="3" fontId="21" fillId="41" borderId="18" xfId="0" applyNumberFormat="1" applyFont="1" applyFill="1" applyBorder="1" applyAlignment="1">
      <alignment/>
    </xf>
    <xf numFmtId="3" fontId="23" fillId="41" borderId="18" xfId="95" applyNumberFormat="1" applyFont="1" applyFill="1" applyBorder="1" applyAlignment="1">
      <alignment horizontal="right"/>
      <protection/>
    </xf>
    <xf numFmtId="3" fontId="21" fillId="41" borderId="18" xfId="95" applyNumberFormat="1" applyFont="1" applyFill="1" applyBorder="1" applyAlignment="1">
      <alignment horizontal="right"/>
      <protection/>
    </xf>
    <xf numFmtId="3" fontId="22" fillId="41" borderId="22" xfId="95" applyNumberFormat="1" applyFont="1" applyFill="1" applyBorder="1" applyAlignment="1" applyProtection="1">
      <alignment horizontal="right"/>
      <protection/>
    </xf>
    <xf numFmtId="177" fontId="11" fillId="41" borderId="18" xfId="95" applyNumberFormat="1" applyFont="1" applyFill="1" applyBorder="1" applyAlignment="1" applyProtection="1">
      <alignment horizontal="right"/>
      <protection/>
    </xf>
    <xf numFmtId="177" fontId="22" fillId="41" borderId="18" xfId="95" applyNumberFormat="1" applyFont="1" applyFill="1" applyBorder="1" applyAlignment="1" applyProtection="1">
      <alignment horizontal="right"/>
      <protection/>
    </xf>
    <xf numFmtId="3" fontId="63" fillId="41" borderId="18" xfId="95" applyNumberFormat="1" applyFont="1" applyFill="1" applyBorder="1" applyAlignment="1" applyProtection="1">
      <alignment horizontal="right"/>
      <protection/>
    </xf>
    <xf numFmtId="3" fontId="23" fillId="41" borderId="18" xfId="0" applyNumberFormat="1" applyFont="1" applyFill="1" applyBorder="1" applyAlignment="1">
      <alignment/>
    </xf>
    <xf numFmtId="3" fontId="4" fillId="41" borderId="18" xfId="94" applyNumberFormat="1" applyFont="1" applyFill="1" applyBorder="1">
      <alignment/>
      <protection/>
    </xf>
    <xf numFmtId="2" fontId="23" fillId="41" borderId="18" xfId="0" applyNumberFormat="1" applyFont="1" applyFill="1" applyBorder="1" applyAlignment="1">
      <alignment/>
    </xf>
    <xf numFmtId="2" fontId="23" fillId="41" borderId="22" xfId="0" applyNumberFormat="1" applyFont="1" applyFill="1" applyBorder="1" applyAlignment="1">
      <alignment/>
    </xf>
    <xf numFmtId="0" fontId="23" fillId="43" borderId="0" xfId="94" applyFont="1" applyFill="1" applyBorder="1">
      <alignment/>
      <protection/>
    </xf>
    <xf numFmtId="0" fontId="21" fillId="43" borderId="0" xfId="94" applyFont="1" applyFill="1" applyBorder="1">
      <alignment/>
      <protection/>
    </xf>
    <xf numFmtId="0" fontId="21" fillId="43" borderId="21" xfId="94" applyFont="1" applyFill="1" applyBorder="1">
      <alignment/>
      <protection/>
    </xf>
    <xf numFmtId="0" fontId="21" fillId="41" borderId="0" xfId="0" applyNumberFormat="1" applyFont="1" applyFill="1" applyBorder="1" applyAlignment="1">
      <alignment vertical="center"/>
    </xf>
    <xf numFmtId="0" fontId="4" fillId="35" borderId="0" xfId="91" applyNumberFormat="1" applyFont="1" applyFill="1" applyAlignment="1">
      <alignment horizontal="left" vertical="top" wrapText="1"/>
      <protection/>
    </xf>
    <xf numFmtId="0" fontId="28" fillId="39" borderId="0" xfId="88" applyFont="1" applyFill="1" applyBorder="1" applyAlignment="1">
      <alignment horizontal="left" wrapText="1"/>
      <protection/>
    </xf>
  </cellXfs>
  <cellStyles count="104">
    <cellStyle name="Normal" xfId="0"/>
    <cellStyle name="_Quick_0603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alc Currency (0)" xfId="35"/>
    <cellStyle name="Calc Currency (2)" xfId="36"/>
    <cellStyle name="Calc Percent (0)" xfId="37"/>
    <cellStyle name="Calc Percent (1)" xfId="38"/>
    <cellStyle name="Calc Percent (2)" xfId="39"/>
    <cellStyle name="Calc Units (0)" xfId="40"/>
    <cellStyle name="Calc Units (1)" xfId="41"/>
    <cellStyle name="Calc Units (2)" xfId="42"/>
    <cellStyle name="Cím" xfId="43"/>
    <cellStyle name="Címsor 1" xfId="44"/>
    <cellStyle name="Címsor 2" xfId="45"/>
    <cellStyle name="Címsor 3" xfId="46"/>
    <cellStyle name="Címsor 4" xfId="47"/>
    <cellStyle name="Comma [0]_#6 Temps &amp; Contractors" xfId="48"/>
    <cellStyle name="Comma [00]" xfId="49"/>
    <cellStyle name="Comma_#6 Temps &amp; Contractors" xfId="50"/>
    <cellStyle name="Currency [0]_#6 Temps &amp; Contractors" xfId="51"/>
    <cellStyle name="Currency [00]" xfId="52"/>
    <cellStyle name="Currency_#6 Temps &amp; Contractors" xfId="53"/>
    <cellStyle name="Date Short" xfId="54"/>
    <cellStyle name="DELTA" xfId="55"/>
    <cellStyle name="Ellenőrzőcella" xfId="56"/>
    <cellStyle name="Enter Currency (0)" xfId="57"/>
    <cellStyle name="Enter Currency (2)" xfId="58"/>
    <cellStyle name="Enter Units (0)" xfId="59"/>
    <cellStyle name="Enter Units (1)" xfId="60"/>
    <cellStyle name="Enter Units (2)" xfId="61"/>
    <cellStyle name="Comma" xfId="62"/>
    <cellStyle name="Comma [0]" xfId="63"/>
    <cellStyle name="Figyelmeztetés" xfId="64"/>
    <cellStyle name="Grey" xfId="65"/>
    <cellStyle name="Header1" xfId="66"/>
    <cellStyle name="Header2" xfId="67"/>
    <cellStyle name="Hivatkozott cella" xfId="68"/>
    <cellStyle name="Hyperlink" xfId="69"/>
    <cellStyle name="Input [yellow]" xfId="70"/>
    <cellStyle name="Jegyzet" xfId="71"/>
    <cellStyle name="Jelölőszín (1)" xfId="72"/>
    <cellStyle name="Jelölőszín (2)" xfId="73"/>
    <cellStyle name="Jelölőszín (3)" xfId="74"/>
    <cellStyle name="Jelölőszín (4)" xfId="75"/>
    <cellStyle name="Jelölőszín (5)" xfId="76"/>
    <cellStyle name="Jelölőszín (6)" xfId="77"/>
    <cellStyle name="Jó" xfId="78"/>
    <cellStyle name="Kimenet" xfId="79"/>
    <cellStyle name="Link Currency (0)" xfId="80"/>
    <cellStyle name="Link Currency (2)" xfId="81"/>
    <cellStyle name="Link Units (0)" xfId="82"/>
    <cellStyle name="Link Units (1)" xfId="83"/>
    <cellStyle name="Link Units (2)" xfId="84"/>
    <cellStyle name="Magyarázó szöveg" xfId="85"/>
    <cellStyle name="Normal - Style1" xfId="86"/>
    <cellStyle name="Normal_# 41-Market &amp;Trends" xfId="87"/>
    <cellStyle name="Normál_0506_IR" xfId="88"/>
    <cellStyle name="Normal_CF06GR" xfId="89"/>
    <cellStyle name="Normál_historic consolidált P&amp;L quarters_0603" xfId="90"/>
    <cellStyle name="Normal_Mérleg" xfId="91"/>
    <cellStyle name="Normál_Operating stat" xfId="92"/>
    <cellStyle name="Normál_P&amp;L" xfId="93"/>
    <cellStyle name="Normál_Segment" xfId="94"/>
    <cellStyle name="Normál_segments_0209" xfId="95"/>
    <cellStyle name="Normal_Sheet1" xfId="96"/>
    <cellStyle name="Normál_web 4q2005 master_rebranded" xfId="97"/>
    <cellStyle name="Összesen" xfId="98"/>
    <cellStyle name="Currency" xfId="99"/>
    <cellStyle name="Currency [0]" xfId="100"/>
    <cellStyle name="Percent [0]" xfId="101"/>
    <cellStyle name="Percent [00]" xfId="102"/>
    <cellStyle name="Percent [2]" xfId="103"/>
    <cellStyle name="Percent_#6 Temps &amp; Contractors" xfId="104"/>
    <cellStyle name="PrePop Currency (0)" xfId="105"/>
    <cellStyle name="PrePop Currency (2)" xfId="106"/>
    <cellStyle name="PrePop Units (0)" xfId="107"/>
    <cellStyle name="PrePop Units (1)" xfId="108"/>
    <cellStyle name="PrePop Units (2)" xfId="109"/>
    <cellStyle name="Rossz" xfId="110"/>
    <cellStyle name="Semleges" xfId="111"/>
    <cellStyle name="Stílus 1" xfId="112"/>
    <cellStyle name="Számítás" xfId="113"/>
    <cellStyle name="Percent" xfId="114"/>
    <cellStyle name="Text Indent A" xfId="115"/>
    <cellStyle name="Text Indent B" xfId="116"/>
    <cellStyle name="Text Indent C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29" sqref="K29"/>
    </sheetView>
  </sheetViews>
  <sheetFormatPr defaultColWidth="9.140625" defaultRowHeight="12.75"/>
  <cols>
    <col min="1" max="1" width="3.421875" style="111" customWidth="1"/>
    <col min="2" max="2" width="3.28125" style="111" customWidth="1"/>
    <col min="3" max="3" width="29.8515625" style="112" customWidth="1"/>
    <col min="4" max="4" width="12.7109375" style="22" customWidth="1"/>
    <col min="5" max="5" width="11.421875" style="22" bestFit="1" customWidth="1"/>
    <col min="6" max="8" width="12.7109375" style="22" customWidth="1"/>
    <col min="9" max="9" width="11.421875" style="22" bestFit="1" customWidth="1"/>
    <col min="10" max="11" width="12.7109375" style="22" customWidth="1"/>
    <col min="12" max="12" width="15.140625" style="22" bestFit="1" customWidth="1"/>
    <col min="13" max="13" width="11.421875" style="22" bestFit="1" customWidth="1"/>
    <col min="14" max="14" width="12.7109375" style="52" customWidth="1"/>
    <col min="15" max="16" width="12.7109375" style="22" customWidth="1"/>
    <col min="17" max="16384" width="9.140625" style="6" customWidth="1"/>
  </cols>
  <sheetData>
    <row r="1" spans="1:16" ht="12.75">
      <c r="A1" s="1" t="s">
        <v>0</v>
      </c>
      <c r="B1" s="2"/>
      <c r="C1" s="3"/>
      <c r="D1" s="4">
        <v>2008</v>
      </c>
      <c r="E1" s="4">
        <v>2008</v>
      </c>
      <c r="F1" s="4">
        <v>2008</v>
      </c>
      <c r="G1" s="5">
        <v>2008</v>
      </c>
      <c r="H1" s="4">
        <v>2009</v>
      </c>
      <c r="I1" s="4">
        <v>2009</v>
      </c>
      <c r="J1" s="4">
        <v>2009</v>
      </c>
      <c r="K1" s="5">
        <v>2009</v>
      </c>
      <c r="L1" s="4">
        <v>2010</v>
      </c>
      <c r="M1" s="4">
        <v>2010</v>
      </c>
      <c r="N1" s="4">
        <v>2010</v>
      </c>
      <c r="O1" s="5">
        <v>2010</v>
      </c>
      <c r="P1" s="4">
        <v>2011</v>
      </c>
    </row>
    <row r="2" spans="1:16" ht="12.75">
      <c r="A2" s="7" t="s">
        <v>1</v>
      </c>
      <c r="B2" s="8"/>
      <c r="C2" s="8"/>
      <c r="D2" s="9" t="s">
        <v>2</v>
      </c>
      <c r="E2" s="9" t="s">
        <v>3</v>
      </c>
      <c r="F2" s="9" t="s">
        <v>4</v>
      </c>
      <c r="G2" s="10" t="s">
        <v>5</v>
      </c>
      <c r="H2" s="9" t="s">
        <v>2</v>
      </c>
      <c r="I2" s="9" t="s">
        <v>3</v>
      </c>
      <c r="J2" s="9" t="s">
        <v>4</v>
      </c>
      <c r="K2" s="10" t="s">
        <v>5</v>
      </c>
      <c r="L2" s="9" t="s">
        <v>2</v>
      </c>
      <c r="M2" s="9" t="s">
        <v>3</v>
      </c>
      <c r="N2" s="11" t="s">
        <v>6</v>
      </c>
      <c r="O2" s="10" t="s">
        <v>5</v>
      </c>
      <c r="P2" s="9" t="s">
        <v>2</v>
      </c>
    </row>
    <row r="3" spans="1:16" ht="12.75">
      <c r="A3" s="12"/>
      <c r="B3" s="8"/>
      <c r="C3" s="8"/>
      <c r="D3" s="13" t="s">
        <v>7</v>
      </c>
      <c r="E3" s="13" t="s">
        <v>7</v>
      </c>
      <c r="F3" s="13" t="s">
        <v>7</v>
      </c>
      <c r="G3" s="14" t="s">
        <v>7</v>
      </c>
      <c r="H3" s="13"/>
      <c r="I3" s="13"/>
      <c r="J3" s="13"/>
      <c r="K3" s="14"/>
      <c r="L3" s="13" t="s">
        <v>8</v>
      </c>
      <c r="M3" s="13"/>
      <c r="N3" s="13"/>
      <c r="O3" s="14"/>
      <c r="P3" s="13"/>
    </row>
    <row r="4" spans="1:16" ht="12.75">
      <c r="A4" s="15" t="s">
        <v>9</v>
      </c>
      <c r="B4" s="16"/>
      <c r="C4" s="17"/>
      <c r="D4" s="18" t="s">
        <v>10</v>
      </c>
      <c r="E4" s="18" t="s">
        <v>10</v>
      </c>
      <c r="F4" s="18" t="s">
        <v>10</v>
      </c>
      <c r="G4" s="19" t="s">
        <v>11</v>
      </c>
      <c r="H4" s="18" t="s">
        <v>10</v>
      </c>
      <c r="I4" s="18" t="s">
        <v>10</v>
      </c>
      <c r="J4" s="18" t="s">
        <v>10</v>
      </c>
      <c r="K4" s="19" t="s">
        <v>11</v>
      </c>
      <c r="L4" s="18" t="s">
        <v>10</v>
      </c>
      <c r="M4" s="18" t="s">
        <v>10</v>
      </c>
      <c r="N4" s="18" t="s">
        <v>10</v>
      </c>
      <c r="O4" s="19" t="s">
        <v>10</v>
      </c>
      <c r="P4" s="18" t="s">
        <v>10</v>
      </c>
    </row>
    <row r="5" spans="1:15" ht="12.75">
      <c r="A5" s="20"/>
      <c r="B5" s="21"/>
      <c r="C5" s="8"/>
      <c r="E5" s="23"/>
      <c r="F5" s="24"/>
      <c r="G5" s="25"/>
      <c r="I5" s="23"/>
      <c r="J5" s="24"/>
      <c r="K5" s="25"/>
      <c r="M5" s="23"/>
      <c r="N5" s="22"/>
      <c r="O5" s="25"/>
    </row>
    <row r="6" spans="1:15" ht="12.75">
      <c r="A6" s="26" t="s">
        <v>12</v>
      </c>
      <c r="B6" s="21"/>
      <c r="C6" s="8"/>
      <c r="E6" s="23"/>
      <c r="F6" s="24"/>
      <c r="G6" s="25"/>
      <c r="I6" s="23"/>
      <c r="J6" s="24"/>
      <c r="K6" s="25"/>
      <c r="M6" s="23"/>
      <c r="N6" s="22"/>
      <c r="O6" s="25"/>
    </row>
    <row r="7" spans="1:15" ht="12.75">
      <c r="A7" s="26"/>
      <c r="B7" s="21"/>
      <c r="C7" s="8"/>
      <c r="E7" s="23"/>
      <c r="F7" s="24"/>
      <c r="G7" s="25"/>
      <c r="I7" s="23"/>
      <c r="J7" s="24"/>
      <c r="K7" s="25"/>
      <c r="M7" s="23"/>
      <c r="N7" s="22"/>
      <c r="O7" s="25"/>
    </row>
    <row r="8" spans="1:18" ht="12.75">
      <c r="A8" s="27"/>
      <c r="B8" s="28" t="s">
        <v>13</v>
      </c>
      <c r="C8" s="21"/>
      <c r="D8" s="29">
        <v>37000</v>
      </c>
      <c r="E8" s="30">
        <v>81210</v>
      </c>
      <c r="F8" s="31">
        <v>116633</v>
      </c>
      <c r="G8" s="32">
        <v>151033</v>
      </c>
      <c r="H8" s="33">
        <v>34155</v>
      </c>
      <c r="I8" s="34">
        <v>66824</v>
      </c>
      <c r="J8" s="33">
        <v>97945</v>
      </c>
      <c r="K8" s="35">
        <v>128133</v>
      </c>
      <c r="L8" s="33">
        <v>27712</v>
      </c>
      <c r="M8" s="34">
        <v>54706</v>
      </c>
      <c r="N8" s="33">
        <v>81152</v>
      </c>
      <c r="O8" s="35">
        <v>106623</v>
      </c>
      <c r="P8" s="33">
        <v>23682</v>
      </c>
      <c r="Q8" s="33"/>
      <c r="R8" s="36"/>
    </row>
    <row r="9" spans="1:18" ht="12.75">
      <c r="A9" s="27"/>
      <c r="B9" s="28" t="s">
        <v>14</v>
      </c>
      <c r="C9" s="8"/>
      <c r="D9" s="33">
        <v>5644</v>
      </c>
      <c r="E9" s="37">
        <v>10889</v>
      </c>
      <c r="F9" s="38">
        <v>16419</v>
      </c>
      <c r="G9" s="39">
        <v>21494</v>
      </c>
      <c r="H9" s="33">
        <v>5054</v>
      </c>
      <c r="I9" s="37">
        <v>10141</v>
      </c>
      <c r="J9" s="33">
        <v>16026</v>
      </c>
      <c r="K9" s="39">
        <v>21322</v>
      </c>
      <c r="L9" s="33">
        <v>4308</v>
      </c>
      <c r="M9" s="37">
        <v>9648</v>
      </c>
      <c r="N9" s="33">
        <v>15785</v>
      </c>
      <c r="O9" s="39">
        <v>21317</v>
      </c>
      <c r="P9" s="33">
        <v>5006</v>
      </c>
      <c r="Q9" s="33"/>
      <c r="R9" s="36"/>
    </row>
    <row r="10" spans="1:18" ht="12.75">
      <c r="A10" s="27"/>
      <c r="B10" s="28" t="s">
        <v>15</v>
      </c>
      <c r="C10" s="8"/>
      <c r="D10" s="40">
        <v>15112</v>
      </c>
      <c r="E10" s="30">
        <v>30282</v>
      </c>
      <c r="F10" s="31">
        <v>45275</v>
      </c>
      <c r="G10" s="32">
        <v>59823</v>
      </c>
      <c r="H10" s="41">
        <v>14199</v>
      </c>
      <c r="I10" s="34">
        <v>28162</v>
      </c>
      <c r="J10" s="41">
        <v>41660</v>
      </c>
      <c r="K10" s="35">
        <v>55089</v>
      </c>
      <c r="L10" s="41">
        <v>13520</v>
      </c>
      <c r="M10" s="34">
        <v>27035</v>
      </c>
      <c r="N10" s="41">
        <v>40268</v>
      </c>
      <c r="O10" s="35">
        <v>53755</v>
      </c>
      <c r="P10" s="41">
        <v>12809</v>
      </c>
      <c r="Q10" s="41"/>
      <c r="R10" s="36"/>
    </row>
    <row r="11" spans="1:18" ht="12.75">
      <c r="A11" s="27"/>
      <c r="B11" s="28" t="s">
        <v>16</v>
      </c>
      <c r="C11" s="8"/>
      <c r="D11" s="41">
        <v>7111</v>
      </c>
      <c r="E11" s="37">
        <v>14508</v>
      </c>
      <c r="F11" s="38">
        <v>21460</v>
      </c>
      <c r="G11" s="39">
        <v>28839</v>
      </c>
      <c r="H11" s="41">
        <v>8176</v>
      </c>
      <c r="I11" s="37">
        <v>15932</v>
      </c>
      <c r="J11" s="41">
        <v>23282</v>
      </c>
      <c r="K11" s="39">
        <v>30762</v>
      </c>
      <c r="L11" s="41">
        <v>6730</v>
      </c>
      <c r="M11" s="37">
        <v>13289</v>
      </c>
      <c r="N11" s="41">
        <v>20265</v>
      </c>
      <c r="O11" s="39">
        <v>27710</v>
      </c>
      <c r="P11" s="41">
        <v>6652</v>
      </c>
      <c r="Q11" s="41"/>
      <c r="R11" s="36"/>
    </row>
    <row r="12" spans="1:18" ht="12.75">
      <c r="A12" s="27"/>
      <c r="B12" s="28" t="s">
        <v>17</v>
      </c>
      <c r="C12" s="42"/>
      <c r="D12" s="41">
        <v>4690</v>
      </c>
      <c r="E12" s="37">
        <v>9451</v>
      </c>
      <c r="F12" s="38">
        <v>14116</v>
      </c>
      <c r="G12" s="39">
        <v>18830</v>
      </c>
      <c r="H12" s="41">
        <v>5442</v>
      </c>
      <c r="I12" s="37">
        <v>11127</v>
      </c>
      <c r="J12" s="41">
        <v>17001</v>
      </c>
      <c r="K12" s="39">
        <v>23753</v>
      </c>
      <c r="L12" s="41">
        <v>6736</v>
      </c>
      <c r="M12" s="37">
        <v>13555</v>
      </c>
      <c r="N12" s="41">
        <v>20924</v>
      </c>
      <c r="O12" s="39">
        <v>28549</v>
      </c>
      <c r="P12" s="41">
        <v>7703</v>
      </c>
      <c r="Q12" s="41"/>
      <c r="R12" s="36"/>
    </row>
    <row r="13" spans="1:18" ht="12.75">
      <c r="A13" s="27"/>
      <c r="B13" s="28" t="s">
        <v>18</v>
      </c>
      <c r="C13" s="42"/>
      <c r="D13" s="41">
        <v>1593</v>
      </c>
      <c r="E13" s="37">
        <v>2999</v>
      </c>
      <c r="F13" s="38">
        <v>4073</v>
      </c>
      <c r="G13" s="39">
        <v>7058</v>
      </c>
      <c r="H13" s="41">
        <v>1373</v>
      </c>
      <c r="I13" s="37">
        <v>2447</v>
      </c>
      <c r="J13" s="41">
        <v>3474</v>
      </c>
      <c r="K13" s="39">
        <v>4745</v>
      </c>
      <c r="L13" s="41">
        <v>1112</v>
      </c>
      <c r="M13" s="37">
        <v>2101</v>
      </c>
      <c r="N13" s="41">
        <v>3003</v>
      </c>
      <c r="O13" s="39">
        <v>4091</v>
      </c>
      <c r="P13" s="41">
        <v>984</v>
      </c>
      <c r="Q13" s="41"/>
      <c r="R13" s="36"/>
    </row>
    <row r="14" spans="1:18" ht="12.75">
      <c r="A14" s="43"/>
      <c r="B14" s="44" t="s">
        <v>19</v>
      </c>
      <c r="C14" s="45"/>
      <c r="D14" s="46">
        <v>3430</v>
      </c>
      <c r="E14" s="47">
        <v>6458</v>
      </c>
      <c r="F14" s="48">
        <v>9454</v>
      </c>
      <c r="G14" s="49">
        <v>12818</v>
      </c>
      <c r="H14" s="46">
        <v>2403</v>
      </c>
      <c r="I14" s="47">
        <v>5079</v>
      </c>
      <c r="J14" s="46">
        <v>7752</v>
      </c>
      <c r="K14" s="49">
        <v>10276</v>
      </c>
      <c r="L14" s="46">
        <v>2234</v>
      </c>
      <c r="M14" s="47">
        <v>3635</v>
      </c>
      <c r="N14" s="46">
        <v>4729</v>
      </c>
      <c r="O14" s="49">
        <v>7588</v>
      </c>
      <c r="P14" s="46">
        <v>2277</v>
      </c>
      <c r="Q14" s="41"/>
      <c r="R14" s="36"/>
    </row>
    <row r="15" spans="1:18" ht="12.75">
      <c r="A15" s="50"/>
      <c r="B15" s="21"/>
      <c r="C15" s="8"/>
      <c r="D15" s="41"/>
      <c r="E15" s="34"/>
      <c r="F15" s="51"/>
      <c r="G15" s="35"/>
      <c r="H15" s="41"/>
      <c r="I15" s="34"/>
      <c r="J15" s="41"/>
      <c r="K15" s="35"/>
      <c r="L15" s="41"/>
      <c r="M15" s="34"/>
      <c r="N15" s="41"/>
      <c r="O15" s="35"/>
      <c r="P15" s="52"/>
      <c r="Q15" s="52"/>
      <c r="R15" s="36"/>
    </row>
    <row r="16" spans="1:18" ht="12.75">
      <c r="A16" s="27"/>
      <c r="B16" s="53" t="s">
        <v>20</v>
      </c>
      <c r="C16" s="8"/>
      <c r="D16" s="54">
        <f aca="true" t="shared" si="0" ref="D16:N16">+SUM(D8:D14)</f>
        <v>74580</v>
      </c>
      <c r="E16" s="55">
        <f t="shared" si="0"/>
        <v>155797</v>
      </c>
      <c r="F16" s="54">
        <f t="shared" si="0"/>
        <v>227430</v>
      </c>
      <c r="G16" s="56">
        <f t="shared" si="0"/>
        <v>299895</v>
      </c>
      <c r="H16" s="54">
        <f t="shared" si="0"/>
        <v>70802</v>
      </c>
      <c r="I16" s="55">
        <f t="shared" si="0"/>
        <v>139712</v>
      </c>
      <c r="J16" s="54">
        <f t="shared" si="0"/>
        <v>207140</v>
      </c>
      <c r="K16" s="56">
        <f t="shared" si="0"/>
        <v>274080</v>
      </c>
      <c r="L16" s="54">
        <f t="shared" si="0"/>
        <v>62352</v>
      </c>
      <c r="M16" s="55">
        <f t="shared" si="0"/>
        <v>123969</v>
      </c>
      <c r="N16" s="54">
        <f t="shared" si="0"/>
        <v>186126</v>
      </c>
      <c r="O16" s="56">
        <f>O8+O9+O10+O11+O12+O13+O14</f>
        <v>249633</v>
      </c>
      <c r="P16" s="57">
        <f>+SUM(P8:P14)</f>
        <v>59113</v>
      </c>
      <c r="Q16" s="57"/>
      <c r="R16" s="36"/>
    </row>
    <row r="17" spans="1:18" ht="12.75">
      <c r="A17" s="27"/>
      <c r="B17" s="53"/>
      <c r="C17" s="8"/>
      <c r="D17" s="52"/>
      <c r="E17" s="34"/>
      <c r="F17" s="51"/>
      <c r="G17" s="35"/>
      <c r="H17" s="52"/>
      <c r="I17" s="34"/>
      <c r="J17" s="52"/>
      <c r="K17" s="35"/>
      <c r="L17" s="52"/>
      <c r="M17" s="34"/>
      <c r="O17" s="35"/>
      <c r="P17" s="52"/>
      <c r="Q17" s="52"/>
      <c r="R17" s="36"/>
    </row>
    <row r="18" spans="1:18" ht="12.75">
      <c r="A18" s="27"/>
      <c r="B18" s="58" t="s">
        <v>13</v>
      </c>
      <c r="C18" s="8"/>
      <c r="D18" s="41">
        <v>47215</v>
      </c>
      <c r="E18" s="34">
        <v>97154</v>
      </c>
      <c r="F18" s="51">
        <v>147959</v>
      </c>
      <c r="G18" s="35">
        <v>196983</v>
      </c>
      <c r="H18" s="41">
        <v>46985</v>
      </c>
      <c r="I18" s="34">
        <v>96405</v>
      </c>
      <c r="J18" s="41">
        <v>146293</v>
      </c>
      <c r="K18" s="35">
        <v>192704</v>
      </c>
      <c r="L18" s="41">
        <v>44753</v>
      </c>
      <c r="M18" s="34">
        <v>91605</v>
      </c>
      <c r="N18" s="41">
        <v>140284</v>
      </c>
      <c r="O18" s="35">
        <v>185967</v>
      </c>
      <c r="P18" s="41">
        <v>42457</v>
      </c>
      <c r="Q18" s="41"/>
      <c r="R18" s="36"/>
    </row>
    <row r="19" spans="1:18" ht="12.75">
      <c r="A19" s="27"/>
      <c r="B19" s="58" t="s">
        <v>14</v>
      </c>
      <c r="C19" s="8"/>
      <c r="D19" s="41">
        <v>10898</v>
      </c>
      <c r="E19" s="34">
        <v>22594</v>
      </c>
      <c r="F19" s="51">
        <v>34471</v>
      </c>
      <c r="G19" s="35">
        <v>46241</v>
      </c>
      <c r="H19" s="41">
        <v>10042</v>
      </c>
      <c r="I19" s="34">
        <v>20677</v>
      </c>
      <c r="J19" s="41">
        <v>31239</v>
      </c>
      <c r="K19" s="35">
        <v>41563</v>
      </c>
      <c r="L19" s="41">
        <v>8512</v>
      </c>
      <c r="M19" s="34">
        <v>18066</v>
      </c>
      <c r="N19" s="41">
        <v>27817</v>
      </c>
      <c r="O19" s="35">
        <v>36815</v>
      </c>
      <c r="P19" s="41">
        <v>7512</v>
      </c>
      <c r="Q19" s="41"/>
      <c r="R19" s="36"/>
    </row>
    <row r="20" spans="1:18" ht="12.75">
      <c r="A20" s="27"/>
      <c r="B20" s="58" t="s">
        <v>21</v>
      </c>
      <c r="C20" s="8"/>
      <c r="D20" s="41">
        <v>908</v>
      </c>
      <c r="E20" s="34">
        <v>2357</v>
      </c>
      <c r="F20" s="51">
        <v>4693</v>
      </c>
      <c r="G20" s="35">
        <v>5995</v>
      </c>
      <c r="H20" s="41">
        <v>835</v>
      </c>
      <c r="I20" s="34">
        <v>2251</v>
      </c>
      <c r="J20" s="41">
        <v>4121</v>
      </c>
      <c r="K20" s="35">
        <v>4959</v>
      </c>
      <c r="L20" s="41">
        <v>976</v>
      </c>
      <c r="M20" s="34">
        <v>1961</v>
      </c>
      <c r="N20" s="41">
        <v>3588</v>
      </c>
      <c r="O20" s="35">
        <v>4217</v>
      </c>
      <c r="P20" s="41">
        <v>614</v>
      </c>
      <c r="Q20" s="41"/>
      <c r="R20" s="36"/>
    </row>
    <row r="21" spans="1:18" ht="12.75">
      <c r="A21" s="27"/>
      <c r="B21" s="58" t="s">
        <v>22</v>
      </c>
      <c r="C21" s="8"/>
      <c r="D21" s="41">
        <v>11951</v>
      </c>
      <c r="E21" s="34">
        <v>24096</v>
      </c>
      <c r="F21" s="51">
        <v>37369</v>
      </c>
      <c r="G21" s="35">
        <v>50936</v>
      </c>
      <c r="H21" s="41">
        <v>13053</v>
      </c>
      <c r="I21" s="34">
        <v>26533</v>
      </c>
      <c r="J21" s="41">
        <v>40932</v>
      </c>
      <c r="K21" s="35">
        <v>56188</v>
      </c>
      <c r="L21" s="41">
        <v>13406</v>
      </c>
      <c r="M21" s="34">
        <v>27290</v>
      </c>
      <c r="N21" s="41">
        <v>42620</v>
      </c>
      <c r="O21" s="35">
        <v>57789</v>
      </c>
      <c r="P21" s="41">
        <v>14741</v>
      </c>
      <c r="Q21" s="41"/>
      <c r="R21" s="36"/>
    </row>
    <row r="22" spans="1:18" ht="12.75">
      <c r="A22" s="27"/>
      <c r="B22" s="58" t="s">
        <v>23</v>
      </c>
      <c r="C22" s="8"/>
      <c r="D22" s="41">
        <v>4759</v>
      </c>
      <c r="E22" s="34">
        <v>9403</v>
      </c>
      <c r="F22" s="51">
        <v>14616</v>
      </c>
      <c r="G22" s="35">
        <v>21169</v>
      </c>
      <c r="H22" s="41">
        <v>4052</v>
      </c>
      <c r="I22" s="34">
        <v>8850</v>
      </c>
      <c r="J22" s="41">
        <v>14260</v>
      </c>
      <c r="K22" s="35">
        <v>21320</v>
      </c>
      <c r="L22" s="41">
        <v>4421</v>
      </c>
      <c r="M22" s="34">
        <v>9254</v>
      </c>
      <c r="N22" s="41">
        <v>14734</v>
      </c>
      <c r="O22" s="35">
        <v>22691</v>
      </c>
      <c r="P22" s="41">
        <v>5266</v>
      </c>
      <c r="Q22" s="41"/>
      <c r="R22" s="36"/>
    </row>
    <row r="23" spans="1:18" ht="12.75">
      <c r="A23" s="43"/>
      <c r="B23" s="59" t="s">
        <v>24</v>
      </c>
      <c r="C23" s="45"/>
      <c r="D23" s="46">
        <v>1980</v>
      </c>
      <c r="E23" s="47">
        <v>4316</v>
      </c>
      <c r="F23" s="48">
        <v>6242</v>
      </c>
      <c r="G23" s="49">
        <v>10441</v>
      </c>
      <c r="H23" s="46">
        <v>2074</v>
      </c>
      <c r="I23" s="47">
        <v>4156</v>
      </c>
      <c r="J23" s="46">
        <v>6223</v>
      </c>
      <c r="K23" s="49">
        <v>9262</v>
      </c>
      <c r="L23" s="46">
        <v>2125</v>
      </c>
      <c r="M23" s="47">
        <v>4269</v>
      </c>
      <c r="N23" s="46">
        <v>5053</v>
      </c>
      <c r="O23" s="49">
        <v>7694</v>
      </c>
      <c r="P23" s="46">
        <v>1859</v>
      </c>
      <c r="Q23" s="41"/>
      <c r="R23" s="36"/>
    </row>
    <row r="24" spans="1:18" ht="12.75">
      <c r="A24" s="27"/>
      <c r="B24" s="53"/>
      <c r="C24" s="8"/>
      <c r="D24" s="41"/>
      <c r="E24" s="37"/>
      <c r="F24" s="38"/>
      <c r="G24" s="39"/>
      <c r="H24" s="41"/>
      <c r="I24" s="37"/>
      <c r="J24" s="41"/>
      <c r="K24" s="39"/>
      <c r="L24" s="41"/>
      <c r="M24" s="37"/>
      <c r="N24" s="41"/>
      <c r="O24" s="39"/>
      <c r="P24" s="52"/>
      <c r="Q24" s="52"/>
      <c r="R24" s="36"/>
    </row>
    <row r="25" spans="1:18" ht="12.75">
      <c r="A25" s="50"/>
      <c r="B25" s="60" t="s">
        <v>25</v>
      </c>
      <c r="C25" s="8"/>
      <c r="D25" s="57">
        <f aca="true" t="shared" si="1" ref="D25:N25">+SUM(D18:D23)</f>
        <v>77711</v>
      </c>
      <c r="E25" s="61">
        <f t="shared" si="1"/>
        <v>159920</v>
      </c>
      <c r="F25" s="62">
        <f t="shared" si="1"/>
        <v>245350</v>
      </c>
      <c r="G25" s="63">
        <f t="shared" si="1"/>
        <v>331765</v>
      </c>
      <c r="H25" s="57">
        <f t="shared" si="1"/>
        <v>77041</v>
      </c>
      <c r="I25" s="61">
        <f t="shared" si="1"/>
        <v>158872</v>
      </c>
      <c r="J25" s="57">
        <f t="shared" si="1"/>
        <v>243068</v>
      </c>
      <c r="K25" s="63">
        <f t="shared" si="1"/>
        <v>325996</v>
      </c>
      <c r="L25" s="57">
        <f t="shared" si="1"/>
        <v>74193</v>
      </c>
      <c r="M25" s="61">
        <f t="shared" si="1"/>
        <v>152445</v>
      </c>
      <c r="N25" s="57">
        <f t="shared" si="1"/>
        <v>234096</v>
      </c>
      <c r="O25" s="63">
        <f>SUM(O18:O23)</f>
        <v>315173</v>
      </c>
      <c r="P25" s="57">
        <f>+SUM(P18:P23)</f>
        <v>72449</v>
      </c>
      <c r="Q25" s="57"/>
      <c r="R25" s="36"/>
    </row>
    <row r="26" spans="1:18" ht="12.75">
      <c r="A26" s="27"/>
      <c r="B26" s="21"/>
      <c r="C26" s="8"/>
      <c r="D26" s="52"/>
      <c r="E26" s="34"/>
      <c r="F26" s="51"/>
      <c r="G26" s="35"/>
      <c r="H26" s="52"/>
      <c r="I26" s="34"/>
      <c r="J26" s="52"/>
      <c r="K26" s="35"/>
      <c r="L26" s="52"/>
      <c r="M26" s="34"/>
      <c r="O26" s="35"/>
      <c r="P26" s="52"/>
      <c r="Q26" s="52"/>
      <c r="R26" s="36"/>
    </row>
    <row r="27" spans="1:18" ht="12.75">
      <c r="A27" s="50"/>
      <c r="B27" s="60" t="s">
        <v>26</v>
      </c>
      <c r="C27" s="8"/>
      <c r="D27" s="64">
        <v>10349</v>
      </c>
      <c r="E27" s="65">
        <v>20039</v>
      </c>
      <c r="F27" s="66">
        <v>30054</v>
      </c>
      <c r="G27" s="67">
        <v>41396</v>
      </c>
      <c r="H27" s="64">
        <v>11566</v>
      </c>
      <c r="I27" s="65">
        <v>21920</v>
      </c>
      <c r="J27" s="64">
        <v>30406</v>
      </c>
      <c r="K27" s="67">
        <v>43913</v>
      </c>
      <c r="L27" s="64">
        <v>10829</v>
      </c>
      <c r="M27" s="65">
        <v>21420</v>
      </c>
      <c r="N27" s="64">
        <v>32380</v>
      </c>
      <c r="O27" s="67">
        <v>44773</v>
      </c>
      <c r="P27" s="64">
        <v>10945</v>
      </c>
      <c r="Q27" s="57"/>
      <c r="R27" s="36"/>
    </row>
    <row r="28" spans="1:18" ht="12.75">
      <c r="A28" s="27"/>
      <c r="B28" s="21"/>
      <c r="C28" s="68"/>
      <c r="D28" s="64"/>
      <c r="E28" s="34"/>
      <c r="F28" s="51"/>
      <c r="G28" s="35"/>
      <c r="H28" s="64"/>
      <c r="I28" s="34"/>
      <c r="J28" s="64"/>
      <c r="K28" s="35"/>
      <c r="L28" s="64"/>
      <c r="M28" s="34"/>
      <c r="N28" s="64"/>
      <c r="O28" s="35"/>
      <c r="P28" s="64"/>
      <c r="Q28" s="57"/>
      <c r="R28" s="36"/>
    </row>
    <row r="29" spans="1:18" ht="12.75">
      <c r="A29" s="69" t="s">
        <v>27</v>
      </c>
      <c r="B29" s="21"/>
      <c r="C29" s="68"/>
      <c r="D29" s="64">
        <f aca="true" t="shared" si="2" ref="D29:N29">+D27+D25+D16</f>
        <v>162640</v>
      </c>
      <c r="E29" s="70">
        <f t="shared" si="2"/>
        <v>335756</v>
      </c>
      <c r="F29" s="71">
        <f t="shared" si="2"/>
        <v>502834</v>
      </c>
      <c r="G29" s="72">
        <f t="shared" si="2"/>
        <v>673056</v>
      </c>
      <c r="H29" s="64">
        <f t="shared" si="2"/>
        <v>159409</v>
      </c>
      <c r="I29" s="70">
        <f t="shared" si="2"/>
        <v>320504</v>
      </c>
      <c r="J29" s="64">
        <f t="shared" si="2"/>
        <v>480614</v>
      </c>
      <c r="K29" s="72">
        <f t="shared" si="2"/>
        <v>643989</v>
      </c>
      <c r="L29" s="64">
        <f t="shared" si="2"/>
        <v>147374</v>
      </c>
      <c r="M29" s="70">
        <f t="shared" si="2"/>
        <v>297834</v>
      </c>
      <c r="N29" s="64">
        <f t="shared" si="2"/>
        <v>452602</v>
      </c>
      <c r="O29" s="72">
        <f>O16+O25+O27</f>
        <v>609579</v>
      </c>
      <c r="P29" s="64">
        <f>+P27+P25+P16</f>
        <v>142507</v>
      </c>
      <c r="Q29" s="57"/>
      <c r="R29" s="36"/>
    </row>
    <row r="30" spans="1:18" ht="12.75">
      <c r="A30" s="27"/>
      <c r="B30" s="21"/>
      <c r="C30" s="68"/>
      <c r="D30" s="33"/>
      <c r="E30" s="37"/>
      <c r="F30" s="38"/>
      <c r="G30" s="39"/>
      <c r="H30" s="33"/>
      <c r="I30" s="37"/>
      <c r="J30" s="33"/>
      <c r="K30" s="39"/>
      <c r="L30" s="33"/>
      <c r="M30" s="37"/>
      <c r="N30" s="33"/>
      <c r="O30" s="39"/>
      <c r="P30" s="33"/>
      <c r="Q30" s="41"/>
      <c r="R30" s="36"/>
    </row>
    <row r="31" spans="1:18" ht="12.75">
      <c r="A31" s="73"/>
      <c r="B31" s="58"/>
      <c r="C31" s="58" t="s">
        <v>28</v>
      </c>
      <c r="D31" s="33">
        <v>-19187</v>
      </c>
      <c r="E31" s="37">
        <v>-38557</v>
      </c>
      <c r="F31" s="38">
        <v>-58964</v>
      </c>
      <c r="G31" s="39">
        <v>-79076</v>
      </c>
      <c r="H31" s="33">
        <v>-17822</v>
      </c>
      <c r="I31" s="37">
        <v>-35239</v>
      </c>
      <c r="J31" s="33">
        <v>-53556</v>
      </c>
      <c r="K31" s="39">
        <v>-71583</v>
      </c>
      <c r="L31" s="33">
        <v>-15490</v>
      </c>
      <c r="M31" s="37">
        <v>-32170</v>
      </c>
      <c r="N31" s="33">
        <v>-49615</v>
      </c>
      <c r="O31" s="39">
        <v>-65247</v>
      </c>
      <c r="P31" s="33">
        <v>-14113</v>
      </c>
      <c r="Q31" s="41"/>
      <c r="R31" s="36"/>
    </row>
    <row r="32" spans="1:18" ht="12.75">
      <c r="A32" s="73"/>
      <c r="B32" s="58"/>
      <c r="C32" s="58" t="s">
        <v>29</v>
      </c>
      <c r="D32" s="33">
        <v>-9749</v>
      </c>
      <c r="E32" s="37">
        <v>-18419</v>
      </c>
      <c r="F32" s="38">
        <v>-28049</v>
      </c>
      <c r="G32" s="39">
        <v>-45061</v>
      </c>
      <c r="H32" s="33">
        <v>-8563</v>
      </c>
      <c r="I32" s="37">
        <v>-17664</v>
      </c>
      <c r="J32" s="33">
        <v>-27587</v>
      </c>
      <c r="K32" s="39">
        <v>-44011</v>
      </c>
      <c r="L32" s="33">
        <v>-8944</v>
      </c>
      <c r="M32" s="37">
        <v>-17746</v>
      </c>
      <c r="N32" s="33">
        <v>-27056</v>
      </c>
      <c r="O32" s="39">
        <v>-41037</v>
      </c>
      <c r="P32" s="33">
        <v>-8480</v>
      </c>
      <c r="Q32" s="41"/>
      <c r="R32" s="36"/>
    </row>
    <row r="33" spans="1:18" ht="12.75">
      <c r="A33" s="74"/>
      <c r="B33" s="58"/>
      <c r="C33" s="75" t="s">
        <v>30</v>
      </c>
      <c r="D33" s="76">
        <v>-10839</v>
      </c>
      <c r="E33" s="77">
        <v>-21128</v>
      </c>
      <c r="F33" s="40">
        <v>-31728</v>
      </c>
      <c r="G33" s="39">
        <v>-43421</v>
      </c>
      <c r="H33" s="78">
        <v>-12421</v>
      </c>
      <c r="I33" s="37">
        <v>-23360</v>
      </c>
      <c r="J33" s="41">
        <v>-32953</v>
      </c>
      <c r="K33" s="39">
        <v>-44982</v>
      </c>
      <c r="L33" s="76">
        <v>0</v>
      </c>
      <c r="M33" s="79">
        <v>-23537</v>
      </c>
      <c r="N33" s="41">
        <v>-35866</v>
      </c>
      <c r="O33" s="80">
        <v>-51143</v>
      </c>
      <c r="P33" s="78">
        <v>0</v>
      </c>
      <c r="Q33" s="41"/>
      <c r="R33" s="36"/>
    </row>
    <row r="34" spans="1:18" ht="12.75">
      <c r="A34" s="74"/>
      <c r="B34" s="58"/>
      <c r="C34" s="75" t="s">
        <v>31</v>
      </c>
      <c r="D34" s="41">
        <v>0</v>
      </c>
      <c r="E34" s="81">
        <v>0</v>
      </c>
      <c r="F34" s="41">
        <v>0</v>
      </c>
      <c r="G34" s="39">
        <v>0</v>
      </c>
      <c r="H34" s="41">
        <v>0</v>
      </c>
      <c r="I34" s="81">
        <v>0</v>
      </c>
      <c r="J34" s="41">
        <v>0</v>
      </c>
      <c r="K34" s="39">
        <v>0</v>
      </c>
      <c r="L34" s="40">
        <v>-5234</v>
      </c>
      <c r="M34" s="81">
        <v>0</v>
      </c>
      <c r="N34" s="41">
        <v>0</v>
      </c>
      <c r="O34" s="80">
        <v>0</v>
      </c>
      <c r="P34" s="41">
        <v>-5896</v>
      </c>
      <c r="Q34" s="41"/>
      <c r="R34" s="36"/>
    </row>
    <row r="35" spans="1:18" ht="12.75">
      <c r="A35" s="82"/>
      <c r="B35" s="59"/>
      <c r="C35" s="83" t="s">
        <v>32</v>
      </c>
      <c r="D35" s="46">
        <v>0</v>
      </c>
      <c r="E35" s="84">
        <v>0</v>
      </c>
      <c r="F35" s="46">
        <v>0</v>
      </c>
      <c r="G35" s="49">
        <v>0</v>
      </c>
      <c r="H35" s="46">
        <v>0</v>
      </c>
      <c r="I35" s="84">
        <v>0</v>
      </c>
      <c r="J35" s="46">
        <v>0</v>
      </c>
      <c r="K35" s="49">
        <v>0</v>
      </c>
      <c r="L35" s="85">
        <v>-7000</v>
      </c>
      <c r="M35" s="84">
        <v>0</v>
      </c>
      <c r="N35" s="46">
        <v>0</v>
      </c>
      <c r="O35" s="49">
        <v>0</v>
      </c>
      <c r="P35" s="46">
        <v>-6282</v>
      </c>
      <c r="Q35" s="41"/>
      <c r="R35" s="36"/>
    </row>
    <row r="36" spans="1:18" ht="12.75">
      <c r="A36" s="74"/>
      <c r="B36" s="58" t="s">
        <v>33</v>
      </c>
      <c r="C36" s="58"/>
      <c r="D36" s="29">
        <f aca="true" t="shared" si="3" ref="D36:K36">+SUM(D31:D33)</f>
        <v>-39775</v>
      </c>
      <c r="E36" s="86">
        <f t="shared" si="3"/>
        <v>-78104</v>
      </c>
      <c r="F36" s="29">
        <f t="shared" si="3"/>
        <v>-118741</v>
      </c>
      <c r="G36" s="39">
        <f t="shared" si="3"/>
        <v>-167558</v>
      </c>
      <c r="H36" s="33">
        <f t="shared" si="3"/>
        <v>-38806</v>
      </c>
      <c r="I36" s="37">
        <f t="shared" si="3"/>
        <v>-76263</v>
      </c>
      <c r="J36" s="33">
        <f t="shared" si="3"/>
        <v>-114096</v>
      </c>
      <c r="K36" s="39">
        <f t="shared" si="3"/>
        <v>-160576</v>
      </c>
      <c r="L36" s="33">
        <f>+SUM(L31:L35)</f>
        <v>-36668</v>
      </c>
      <c r="M36" s="37">
        <v>-73453</v>
      </c>
      <c r="N36" s="33">
        <f>+SUM(N31:N33)</f>
        <v>-112537</v>
      </c>
      <c r="O36" s="39">
        <f>SUM(O31:O33)</f>
        <v>-157427</v>
      </c>
      <c r="P36" s="33">
        <f>+SUM(P31:P35)</f>
        <v>-34771</v>
      </c>
      <c r="Q36" s="41"/>
      <c r="R36" s="36"/>
    </row>
    <row r="37" spans="1:18" ht="12.75">
      <c r="A37" s="74"/>
      <c r="B37" s="58" t="s">
        <v>34</v>
      </c>
      <c r="C37" s="58"/>
      <c r="D37" s="33">
        <v>-23053</v>
      </c>
      <c r="E37" s="87">
        <v>-48531</v>
      </c>
      <c r="F37" s="33">
        <v>-72089</v>
      </c>
      <c r="G37" s="39">
        <v>-100320</v>
      </c>
      <c r="H37" s="33">
        <v>-23620</v>
      </c>
      <c r="I37" s="37">
        <v>-48242</v>
      </c>
      <c r="J37" s="33">
        <v>-68953</v>
      </c>
      <c r="K37" s="39">
        <v>-101918</v>
      </c>
      <c r="L37" s="33">
        <v>-23337</v>
      </c>
      <c r="M37" s="37">
        <v>-46400</v>
      </c>
      <c r="N37" s="33">
        <v>-67917</v>
      </c>
      <c r="O37" s="39">
        <v>-93884</v>
      </c>
      <c r="P37" s="33">
        <v>-22177</v>
      </c>
      <c r="Q37" s="41"/>
      <c r="R37" s="36"/>
    </row>
    <row r="38" spans="1:18" ht="12.75">
      <c r="A38" s="74"/>
      <c r="B38" s="58" t="s">
        <v>35</v>
      </c>
      <c r="C38" s="58"/>
      <c r="D38" s="33">
        <v>-27953</v>
      </c>
      <c r="E38" s="87">
        <v>-55637</v>
      </c>
      <c r="F38" s="33">
        <v>-79184</v>
      </c>
      <c r="G38" s="39">
        <v>-106120</v>
      </c>
      <c r="H38" s="33">
        <v>-24786</v>
      </c>
      <c r="I38" s="37">
        <v>-50961</v>
      </c>
      <c r="J38" s="33">
        <v>-76337</v>
      </c>
      <c r="K38" s="39">
        <v>-101920</v>
      </c>
      <c r="L38" s="33">
        <v>-24140</v>
      </c>
      <c r="M38" s="37">
        <v>-49425</v>
      </c>
      <c r="N38" s="33">
        <v>-74228</v>
      </c>
      <c r="O38" s="39">
        <v>-100872</v>
      </c>
      <c r="P38" s="33">
        <v>-23994</v>
      </c>
      <c r="Q38" s="41"/>
      <c r="R38" s="36"/>
    </row>
    <row r="39" spans="1:18" ht="12.75">
      <c r="A39" s="74"/>
      <c r="B39" s="58" t="s">
        <v>36</v>
      </c>
      <c r="C39" s="58"/>
      <c r="D39" s="33">
        <v>0</v>
      </c>
      <c r="E39" s="87">
        <v>0</v>
      </c>
      <c r="F39" s="33">
        <v>0</v>
      </c>
      <c r="G39" s="39">
        <v>0</v>
      </c>
      <c r="H39" s="33">
        <v>0</v>
      </c>
      <c r="I39" s="37">
        <v>0</v>
      </c>
      <c r="J39" s="33">
        <v>0</v>
      </c>
      <c r="K39" s="39">
        <v>0</v>
      </c>
      <c r="L39" s="29">
        <v>0</v>
      </c>
      <c r="M39" s="37">
        <v>0</v>
      </c>
      <c r="N39" s="33">
        <v>0</v>
      </c>
      <c r="O39" s="39">
        <v>0</v>
      </c>
      <c r="P39" s="33">
        <v>-6341</v>
      </c>
      <c r="Q39" s="41"/>
      <c r="R39" s="36"/>
    </row>
    <row r="40" spans="1:18" ht="12.75">
      <c r="A40" s="82"/>
      <c r="B40" s="59" t="s">
        <v>37</v>
      </c>
      <c r="C40" s="83"/>
      <c r="D40" s="85">
        <v>-30877</v>
      </c>
      <c r="E40" s="88">
        <v>-64783</v>
      </c>
      <c r="F40" s="85">
        <v>-98156</v>
      </c>
      <c r="G40" s="49">
        <v>-136800</v>
      </c>
      <c r="H40" s="46">
        <v>-32413</v>
      </c>
      <c r="I40" s="47">
        <v>-64905</v>
      </c>
      <c r="J40" s="46">
        <v>-95306</v>
      </c>
      <c r="K40" s="49">
        <v>-132442</v>
      </c>
      <c r="L40" s="46">
        <v>-29911</v>
      </c>
      <c r="M40" s="47">
        <v>-58475</v>
      </c>
      <c r="N40" s="46">
        <f>-87573+2367</f>
        <v>-85206</v>
      </c>
      <c r="O40" s="49">
        <v>-145302</v>
      </c>
      <c r="P40" s="46">
        <v>-28099</v>
      </c>
      <c r="Q40" s="41"/>
      <c r="R40" s="36"/>
    </row>
    <row r="41" spans="1:18" ht="12.75">
      <c r="A41" s="74"/>
      <c r="B41" s="58"/>
      <c r="C41" s="58"/>
      <c r="D41" s="33"/>
      <c r="E41" s="37"/>
      <c r="F41" s="38"/>
      <c r="G41" s="39"/>
      <c r="H41" s="33"/>
      <c r="I41" s="37"/>
      <c r="J41" s="33"/>
      <c r="K41" s="39"/>
      <c r="L41" s="33"/>
      <c r="M41" s="37"/>
      <c r="N41" s="33"/>
      <c r="O41" s="39"/>
      <c r="P41" s="33"/>
      <c r="Q41" s="41"/>
      <c r="R41" s="36"/>
    </row>
    <row r="42" spans="1:18" ht="12.75">
      <c r="A42" s="69"/>
      <c r="B42" s="60" t="s">
        <v>33</v>
      </c>
      <c r="C42" s="58"/>
      <c r="D42" s="64">
        <f aca="true" t="shared" si="4" ref="D42:P42">+SUM(D36:D40)</f>
        <v>-121658</v>
      </c>
      <c r="E42" s="65">
        <f t="shared" si="4"/>
        <v>-247055</v>
      </c>
      <c r="F42" s="66">
        <f t="shared" si="4"/>
        <v>-368170</v>
      </c>
      <c r="G42" s="67">
        <f t="shared" si="4"/>
        <v>-510798</v>
      </c>
      <c r="H42" s="64">
        <f t="shared" si="4"/>
        <v>-119625</v>
      </c>
      <c r="I42" s="65">
        <f t="shared" si="4"/>
        <v>-240371</v>
      </c>
      <c r="J42" s="64">
        <f t="shared" si="4"/>
        <v>-354692</v>
      </c>
      <c r="K42" s="67">
        <f t="shared" si="4"/>
        <v>-496856</v>
      </c>
      <c r="L42" s="64">
        <f t="shared" si="4"/>
        <v>-114056</v>
      </c>
      <c r="M42" s="65">
        <f t="shared" si="4"/>
        <v>-227753</v>
      </c>
      <c r="N42" s="64">
        <f t="shared" si="4"/>
        <v>-339888</v>
      </c>
      <c r="O42" s="67">
        <f t="shared" si="4"/>
        <v>-497485</v>
      </c>
      <c r="P42" s="64">
        <f t="shared" si="4"/>
        <v>-115382</v>
      </c>
      <c r="Q42" s="57"/>
      <c r="R42" s="36"/>
    </row>
    <row r="43" spans="1:18" ht="12.75">
      <c r="A43" s="69"/>
      <c r="B43" s="60"/>
      <c r="C43" s="58"/>
      <c r="D43" s="64"/>
      <c r="E43" s="65"/>
      <c r="F43" s="66"/>
      <c r="G43" s="67"/>
      <c r="H43" s="64"/>
      <c r="I43" s="65"/>
      <c r="J43" s="64"/>
      <c r="K43" s="67"/>
      <c r="L43" s="64"/>
      <c r="M43" s="65"/>
      <c r="N43" s="64"/>
      <c r="O43" s="67"/>
      <c r="P43" s="64"/>
      <c r="Q43" s="57"/>
      <c r="R43" s="36"/>
    </row>
    <row r="44" spans="1:18" ht="12.75">
      <c r="A44" s="69"/>
      <c r="B44" s="60" t="s">
        <v>243</v>
      </c>
      <c r="C44" s="58"/>
      <c r="D44" s="64"/>
      <c r="E44" s="65"/>
      <c r="F44" s="66"/>
      <c r="G44" s="67"/>
      <c r="H44" s="64"/>
      <c r="I44" s="65"/>
      <c r="J44" s="64"/>
      <c r="K44" s="67"/>
      <c r="L44" s="64">
        <v>208</v>
      </c>
      <c r="M44" s="65">
        <v>0</v>
      </c>
      <c r="N44" s="64">
        <v>0</v>
      </c>
      <c r="O44" s="67">
        <v>0</v>
      </c>
      <c r="P44" s="64">
        <v>2127</v>
      </c>
      <c r="Q44" s="57"/>
      <c r="R44" s="36"/>
    </row>
    <row r="45" spans="1:18" ht="12.75">
      <c r="A45" s="89"/>
      <c r="B45" s="59"/>
      <c r="C45" s="59"/>
      <c r="D45" s="46"/>
      <c r="E45" s="47"/>
      <c r="F45" s="48"/>
      <c r="G45" s="49"/>
      <c r="H45" s="46"/>
      <c r="I45" s="47"/>
      <c r="J45" s="46"/>
      <c r="K45" s="49"/>
      <c r="L45" s="46"/>
      <c r="M45" s="47"/>
      <c r="N45" s="46"/>
      <c r="O45" s="49"/>
      <c r="P45" s="46"/>
      <c r="Q45" s="41"/>
      <c r="R45" s="36"/>
    </row>
    <row r="46" spans="1:18" s="91" customFormat="1" ht="12.75">
      <c r="A46" s="69" t="s">
        <v>38</v>
      </c>
      <c r="B46" s="58"/>
      <c r="C46" s="58"/>
      <c r="D46" s="90">
        <f aca="true" t="shared" si="5" ref="D46:O46">+D29+D42</f>
        <v>40982</v>
      </c>
      <c r="E46" s="70">
        <f t="shared" si="5"/>
        <v>88701</v>
      </c>
      <c r="F46" s="71">
        <f t="shared" si="5"/>
        <v>134664</v>
      </c>
      <c r="G46" s="72">
        <f t="shared" si="5"/>
        <v>162258</v>
      </c>
      <c r="H46" s="90">
        <f t="shared" si="5"/>
        <v>39784</v>
      </c>
      <c r="I46" s="70">
        <f t="shared" si="5"/>
        <v>80133</v>
      </c>
      <c r="J46" s="90">
        <f t="shared" si="5"/>
        <v>125922</v>
      </c>
      <c r="K46" s="72">
        <f t="shared" si="5"/>
        <v>147133</v>
      </c>
      <c r="L46" s="90">
        <f>+L29+L42+L44</f>
        <v>33526</v>
      </c>
      <c r="M46" s="70">
        <f t="shared" si="5"/>
        <v>70081</v>
      </c>
      <c r="N46" s="90">
        <f t="shared" si="5"/>
        <v>112714</v>
      </c>
      <c r="O46" s="72">
        <f t="shared" si="5"/>
        <v>112094</v>
      </c>
      <c r="P46" s="90">
        <f>+P29+P42+P44</f>
        <v>29252</v>
      </c>
      <c r="Q46" s="90"/>
      <c r="R46" s="36"/>
    </row>
    <row r="47" spans="1:18" ht="12.75">
      <c r="A47" s="73"/>
      <c r="B47" s="58"/>
      <c r="C47" s="58"/>
      <c r="D47" s="41"/>
      <c r="E47" s="37"/>
      <c r="F47" s="38"/>
      <c r="G47" s="39"/>
      <c r="H47" s="41"/>
      <c r="I47" s="37"/>
      <c r="J47" s="41"/>
      <c r="K47" s="39"/>
      <c r="L47" s="41"/>
      <c r="M47" s="37"/>
      <c r="N47" s="41"/>
      <c r="O47" s="39"/>
      <c r="P47" s="41"/>
      <c r="Q47" s="41"/>
      <c r="R47" s="36"/>
    </row>
    <row r="48" spans="1:18" ht="12.75">
      <c r="A48" s="74"/>
      <c r="B48" s="58" t="s">
        <v>39</v>
      </c>
      <c r="C48" s="92"/>
      <c r="D48" s="41">
        <v>-7980</v>
      </c>
      <c r="E48" s="37">
        <v>-12461</v>
      </c>
      <c r="F48" s="38">
        <v>-20696</v>
      </c>
      <c r="G48" s="39">
        <v>-30308</v>
      </c>
      <c r="H48" s="41">
        <v>-9742</v>
      </c>
      <c r="I48" s="37">
        <v>-15262</v>
      </c>
      <c r="J48" s="41">
        <v>-25671</v>
      </c>
      <c r="K48" s="39">
        <v>-32813</v>
      </c>
      <c r="L48" s="41">
        <v>-8503</v>
      </c>
      <c r="M48" s="37">
        <v>-14286</v>
      </c>
      <c r="N48" s="41">
        <v>-21481</v>
      </c>
      <c r="O48" s="39">
        <v>-28113</v>
      </c>
      <c r="P48" s="41">
        <v>-8440</v>
      </c>
      <c r="Q48" s="41"/>
      <c r="R48" s="36"/>
    </row>
    <row r="49" spans="1:18" ht="12.75">
      <c r="A49" s="74"/>
      <c r="B49" s="58"/>
      <c r="C49" s="58"/>
      <c r="D49" s="41"/>
      <c r="E49" s="37"/>
      <c r="F49" s="38"/>
      <c r="G49" s="39"/>
      <c r="H49" s="41"/>
      <c r="I49" s="37"/>
      <c r="J49" s="41"/>
      <c r="K49" s="39"/>
      <c r="L49" s="41"/>
      <c r="M49" s="37"/>
      <c r="N49" s="41"/>
      <c r="O49" s="39"/>
      <c r="P49" s="41"/>
      <c r="Q49" s="41"/>
      <c r="R49" s="36"/>
    </row>
    <row r="50" spans="1:18" ht="12.75">
      <c r="A50" s="82"/>
      <c r="B50" s="59" t="s">
        <v>40</v>
      </c>
      <c r="C50" s="83"/>
      <c r="D50" s="46">
        <v>12</v>
      </c>
      <c r="E50" s="47">
        <v>545</v>
      </c>
      <c r="F50" s="48">
        <v>717</v>
      </c>
      <c r="G50" s="49">
        <v>1341</v>
      </c>
      <c r="H50" s="46">
        <v>-176</v>
      </c>
      <c r="I50" s="47">
        <v>-141</v>
      </c>
      <c r="J50" s="46">
        <v>-116</v>
      </c>
      <c r="K50" s="49">
        <v>-109</v>
      </c>
      <c r="L50" s="46">
        <v>-9</v>
      </c>
      <c r="M50" s="47">
        <v>-18</v>
      </c>
      <c r="N50" s="46">
        <v>-20</v>
      </c>
      <c r="O50" s="49">
        <v>-27</v>
      </c>
      <c r="P50" s="46">
        <v>-1</v>
      </c>
      <c r="Q50" s="41"/>
      <c r="R50" s="36"/>
    </row>
    <row r="51" spans="1:18" ht="12.75">
      <c r="A51" s="73"/>
      <c r="B51" s="58"/>
      <c r="C51" s="58"/>
      <c r="D51" s="41"/>
      <c r="E51" s="37"/>
      <c r="F51" s="38"/>
      <c r="G51" s="39"/>
      <c r="H51" s="41"/>
      <c r="I51" s="37"/>
      <c r="J51" s="41"/>
      <c r="K51" s="39"/>
      <c r="L51" s="41"/>
      <c r="M51" s="37"/>
      <c r="N51" s="41"/>
      <c r="O51" s="39"/>
      <c r="P51" s="41"/>
      <c r="Q51" s="41"/>
      <c r="R51" s="36"/>
    </row>
    <row r="52" spans="1:18" ht="12.75">
      <c r="A52" s="69" t="s">
        <v>41</v>
      </c>
      <c r="B52" s="58"/>
      <c r="C52" s="58"/>
      <c r="D52" s="57">
        <f aca="true" t="shared" si="6" ref="D52:P52">+D46+D48+D50</f>
        <v>33014</v>
      </c>
      <c r="E52" s="61">
        <f t="shared" si="6"/>
        <v>76785</v>
      </c>
      <c r="F52" s="62">
        <f t="shared" si="6"/>
        <v>114685</v>
      </c>
      <c r="G52" s="63">
        <f t="shared" si="6"/>
        <v>133291</v>
      </c>
      <c r="H52" s="57">
        <f t="shared" si="6"/>
        <v>29866</v>
      </c>
      <c r="I52" s="61">
        <f t="shared" si="6"/>
        <v>64730</v>
      </c>
      <c r="J52" s="57">
        <f t="shared" si="6"/>
        <v>100135</v>
      </c>
      <c r="K52" s="63">
        <f t="shared" si="6"/>
        <v>114211</v>
      </c>
      <c r="L52" s="57">
        <f t="shared" si="6"/>
        <v>25014</v>
      </c>
      <c r="M52" s="61">
        <f t="shared" si="6"/>
        <v>55777</v>
      </c>
      <c r="N52" s="57">
        <f t="shared" si="6"/>
        <v>91213</v>
      </c>
      <c r="O52" s="63">
        <f t="shared" si="6"/>
        <v>83954</v>
      </c>
      <c r="P52" s="57">
        <f t="shared" si="6"/>
        <v>20811</v>
      </c>
      <c r="Q52" s="57"/>
      <c r="R52" s="36"/>
    </row>
    <row r="53" spans="1:18" ht="12.75">
      <c r="A53" s="73"/>
      <c r="B53" s="58"/>
      <c r="C53" s="58"/>
      <c r="D53" s="41"/>
      <c r="E53" s="37"/>
      <c r="F53" s="38"/>
      <c r="G53" s="39"/>
      <c r="H53" s="41"/>
      <c r="I53" s="37"/>
      <c r="J53" s="41"/>
      <c r="K53" s="39"/>
      <c r="L53" s="41"/>
      <c r="M53" s="37"/>
      <c r="N53" s="41"/>
      <c r="O53" s="39"/>
      <c r="P53" s="41"/>
      <c r="Q53" s="41"/>
      <c r="R53" s="36"/>
    </row>
    <row r="54" spans="1:18" ht="12.75">
      <c r="A54" s="82"/>
      <c r="B54" s="59" t="s">
        <v>42</v>
      </c>
      <c r="C54" s="83"/>
      <c r="D54" s="46">
        <v>-7426</v>
      </c>
      <c r="E54" s="47">
        <v>-16885</v>
      </c>
      <c r="F54" s="48">
        <v>-24020</v>
      </c>
      <c r="G54" s="49">
        <v>-27698</v>
      </c>
      <c r="H54" s="46">
        <v>-5463</v>
      </c>
      <c r="I54" s="47">
        <v>-11430</v>
      </c>
      <c r="J54" s="46">
        <v>-19684</v>
      </c>
      <c r="K54" s="49">
        <v>-20958</v>
      </c>
      <c r="L54" s="46">
        <v>-5750</v>
      </c>
      <c r="M54" s="47">
        <v>-16902</v>
      </c>
      <c r="N54" s="46">
        <v>-23554</v>
      </c>
      <c r="O54" s="49">
        <v>-6583</v>
      </c>
      <c r="P54" s="46">
        <v>-2944</v>
      </c>
      <c r="Q54" s="41"/>
      <c r="R54" s="36"/>
    </row>
    <row r="55" spans="1:18" ht="12.75">
      <c r="A55" s="73"/>
      <c r="B55" s="58"/>
      <c r="C55" s="58"/>
      <c r="D55" s="41"/>
      <c r="E55" s="37"/>
      <c r="F55" s="38"/>
      <c r="G55" s="39"/>
      <c r="H55" s="41"/>
      <c r="I55" s="37"/>
      <c r="J55" s="41"/>
      <c r="K55" s="39"/>
      <c r="L55" s="41"/>
      <c r="M55" s="37"/>
      <c r="N55" s="41"/>
      <c r="O55" s="39"/>
      <c r="P55" s="41"/>
      <c r="Q55" s="41"/>
      <c r="R55" s="36"/>
    </row>
    <row r="56" spans="1:18" s="91" customFormat="1" ht="12.75">
      <c r="A56" s="69" t="s">
        <v>43</v>
      </c>
      <c r="B56" s="60"/>
      <c r="C56" s="60"/>
      <c r="D56" s="90">
        <f aca="true" t="shared" si="7" ref="D56:O56">+D52+D54</f>
        <v>25588</v>
      </c>
      <c r="E56" s="55">
        <f t="shared" si="7"/>
        <v>59900</v>
      </c>
      <c r="F56" s="54">
        <f t="shared" si="7"/>
        <v>90665</v>
      </c>
      <c r="G56" s="56">
        <f t="shared" si="7"/>
        <v>105593</v>
      </c>
      <c r="H56" s="90">
        <f t="shared" si="7"/>
        <v>24403</v>
      </c>
      <c r="I56" s="55">
        <f t="shared" si="7"/>
        <v>53300</v>
      </c>
      <c r="J56" s="90">
        <f t="shared" si="7"/>
        <v>80451</v>
      </c>
      <c r="K56" s="56">
        <f t="shared" si="7"/>
        <v>93253</v>
      </c>
      <c r="L56" s="90">
        <f t="shared" si="7"/>
        <v>19264</v>
      </c>
      <c r="M56" s="55">
        <f t="shared" si="7"/>
        <v>38875</v>
      </c>
      <c r="N56" s="90">
        <f t="shared" si="7"/>
        <v>67659</v>
      </c>
      <c r="O56" s="56">
        <f t="shared" si="7"/>
        <v>77371</v>
      </c>
      <c r="P56" s="90">
        <f>+P52+P54</f>
        <v>17867</v>
      </c>
      <c r="Q56" s="90"/>
      <c r="R56" s="36"/>
    </row>
    <row r="57" spans="1:18" ht="5.25" customHeight="1">
      <c r="A57" s="73"/>
      <c r="B57" s="58"/>
      <c r="C57" s="58"/>
      <c r="D57" s="41"/>
      <c r="E57" s="34"/>
      <c r="F57" s="51"/>
      <c r="G57" s="35"/>
      <c r="H57" s="41"/>
      <c r="I57" s="34"/>
      <c r="J57" s="41"/>
      <c r="K57" s="35"/>
      <c r="L57" s="41"/>
      <c r="M57" s="34"/>
      <c r="N57" s="41"/>
      <c r="O57" s="35"/>
      <c r="P57" s="41"/>
      <c r="Q57" s="41"/>
      <c r="R57" s="36"/>
    </row>
    <row r="58" spans="1:18" ht="12.75">
      <c r="A58" s="73"/>
      <c r="B58" s="58"/>
      <c r="C58" s="58"/>
      <c r="D58" s="41"/>
      <c r="E58" s="34"/>
      <c r="F58" s="51"/>
      <c r="G58" s="35"/>
      <c r="H58" s="41"/>
      <c r="I58" s="34"/>
      <c r="J58" s="41"/>
      <c r="K58" s="35"/>
      <c r="L58" s="41"/>
      <c r="M58" s="34"/>
      <c r="N58" s="41"/>
      <c r="O58" s="35"/>
      <c r="P58" s="41"/>
      <c r="Q58" s="41"/>
      <c r="R58" s="36"/>
    </row>
    <row r="59" spans="1:18" s="91" customFormat="1" ht="12.75">
      <c r="A59" s="69" t="s">
        <v>44</v>
      </c>
      <c r="B59" s="60"/>
      <c r="C59" s="60"/>
      <c r="D59" s="90">
        <v>22172</v>
      </c>
      <c r="E59" s="70">
        <v>53669</v>
      </c>
      <c r="F59" s="71">
        <v>80381</v>
      </c>
      <c r="G59" s="72">
        <v>93008</v>
      </c>
      <c r="H59" s="90">
        <v>21540</v>
      </c>
      <c r="I59" s="70">
        <v>44672</v>
      </c>
      <c r="J59" s="90">
        <v>67435</v>
      </c>
      <c r="K59" s="72">
        <v>77618</v>
      </c>
      <c r="L59" s="90">
        <v>16446</v>
      </c>
      <c r="M59" s="70">
        <v>32389</v>
      </c>
      <c r="N59" s="90">
        <v>56895</v>
      </c>
      <c r="O59" s="72">
        <v>64378</v>
      </c>
      <c r="P59" s="90">
        <v>15167</v>
      </c>
      <c r="Q59" s="90"/>
      <c r="R59" s="36"/>
    </row>
    <row r="60" spans="1:18" ht="12.75">
      <c r="A60" s="73" t="s">
        <v>45</v>
      </c>
      <c r="B60" s="92"/>
      <c r="C60" s="58"/>
      <c r="D60" s="46">
        <v>3416</v>
      </c>
      <c r="E60" s="47">
        <v>6231</v>
      </c>
      <c r="F60" s="48">
        <v>10284</v>
      </c>
      <c r="G60" s="49">
        <v>12585</v>
      </c>
      <c r="H60" s="46">
        <v>2863</v>
      </c>
      <c r="I60" s="47">
        <v>8628</v>
      </c>
      <c r="J60" s="46">
        <v>13016</v>
      </c>
      <c r="K60" s="49">
        <v>15635</v>
      </c>
      <c r="L60" s="46">
        <v>2818</v>
      </c>
      <c r="M60" s="47">
        <v>6486</v>
      </c>
      <c r="N60" s="46">
        <v>10764</v>
      </c>
      <c r="O60" s="49">
        <v>12993</v>
      </c>
      <c r="P60" s="46">
        <v>2700</v>
      </c>
      <c r="Q60" s="41"/>
      <c r="R60" s="36"/>
    </row>
    <row r="61" spans="1:18" ht="13.5" thickBot="1">
      <c r="A61" s="93"/>
      <c r="B61" s="94"/>
      <c r="C61" s="95"/>
      <c r="D61" s="96">
        <f aca="true" t="shared" si="8" ref="D61:L61">+D59+D60</f>
        <v>25588</v>
      </c>
      <c r="E61" s="97">
        <f t="shared" si="8"/>
        <v>59900</v>
      </c>
      <c r="F61" s="98">
        <f t="shared" si="8"/>
        <v>90665</v>
      </c>
      <c r="G61" s="99">
        <f t="shared" si="8"/>
        <v>105593</v>
      </c>
      <c r="H61" s="96">
        <f t="shared" si="8"/>
        <v>24403</v>
      </c>
      <c r="I61" s="97">
        <f t="shared" si="8"/>
        <v>53300</v>
      </c>
      <c r="J61" s="96">
        <f t="shared" si="8"/>
        <v>80451</v>
      </c>
      <c r="K61" s="99">
        <f t="shared" si="8"/>
        <v>93253</v>
      </c>
      <c r="L61" s="96">
        <f t="shared" si="8"/>
        <v>19264</v>
      </c>
      <c r="M61" s="97">
        <f>+M59+M60</f>
        <v>38875</v>
      </c>
      <c r="N61" s="96">
        <f>+N59+N60</f>
        <v>67659</v>
      </c>
      <c r="O61" s="99">
        <f>SUM(O59:O60)</f>
        <v>77371</v>
      </c>
      <c r="P61" s="96">
        <f>+P59+P60</f>
        <v>17867</v>
      </c>
      <c r="Q61" s="41"/>
      <c r="R61" s="36"/>
    </row>
    <row r="62" spans="1:18" ht="13.5" thickTop="1">
      <c r="A62" s="100"/>
      <c r="B62" s="21"/>
      <c r="C62" s="8"/>
      <c r="D62" s="41"/>
      <c r="E62" s="34"/>
      <c r="F62" s="51"/>
      <c r="G62" s="35"/>
      <c r="H62" s="41"/>
      <c r="I62" s="34"/>
      <c r="J62" s="41"/>
      <c r="K62" s="35"/>
      <c r="L62" s="41"/>
      <c r="M62" s="34"/>
      <c r="N62" s="41"/>
      <c r="O62" s="35"/>
      <c r="P62" s="41"/>
      <c r="Q62" s="41"/>
      <c r="R62" s="36"/>
    </row>
    <row r="63" spans="1:18" ht="12.75">
      <c r="A63" s="101" t="s">
        <v>46</v>
      </c>
      <c r="B63" s="102"/>
      <c r="C63" s="103"/>
      <c r="D63" s="38">
        <f>+D46-D38</f>
        <v>68935</v>
      </c>
      <c r="E63" s="37">
        <f>+E46-E38</f>
        <v>144338</v>
      </c>
      <c r="F63" s="38">
        <f>+F46-F38</f>
        <v>213848</v>
      </c>
      <c r="G63" s="39">
        <f>+G46-G38</f>
        <v>268378</v>
      </c>
      <c r="H63" s="38">
        <f aca="true" t="shared" si="9" ref="H63:N63">+H46-H38</f>
        <v>64570</v>
      </c>
      <c r="I63" s="37">
        <f t="shared" si="9"/>
        <v>131094</v>
      </c>
      <c r="J63" s="38">
        <f t="shared" si="9"/>
        <v>202259</v>
      </c>
      <c r="K63" s="39">
        <f t="shared" si="9"/>
        <v>249053</v>
      </c>
      <c r="L63" s="38">
        <f t="shared" si="9"/>
        <v>57666</v>
      </c>
      <c r="M63" s="37">
        <f t="shared" si="9"/>
        <v>119506</v>
      </c>
      <c r="N63" s="38">
        <f t="shared" si="9"/>
        <v>186942</v>
      </c>
      <c r="O63" s="39">
        <f>+O46-O38</f>
        <v>212966</v>
      </c>
      <c r="P63" s="38">
        <f>+P46-P38</f>
        <v>53246</v>
      </c>
      <c r="Q63" s="38"/>
      <c r="R63" s="36"/>
    </row>
    <row r="64" spans="1:18" ht="12.75">
      <c r="A64" s="104" t="s">
        <v>47</v>
      </c>
      <c r="B64" s="105"/>
      <c r="C64" s="17"/>
      <c r="D64" s="106">
        <f aca="true" t="shared" si="10" ref="D64:P64">+D63/D29</f>
        <v>0.4238502213477619</v>
      </c>
      <c r="E64" s="107">
        <f t="shared" si="10"/>
        <v>0.4298895626585973</v>
      </c>
      <c r="F64" s="106">
        <f t="shared" si="10"/>
        <v>0.4252854818886551</v>
      </c>
      <c r="G64" s="108">
        <f t="shared" si="10"/>
        <v>0.39874542385774736</v>
      </c>
      <c r="H64" s="106">
        <f t="shared" si="10"/>
        <v>0.40505868551963814</v>
      </c>
      <c r="I64" s="107">
        <f t="shared" si="10"/>
        <v>0.4090245363552405</v>
      </c>
      <c r="J64" s="106">
        <f t="shared" si="10"/>
        <v>0.4208345990753494</v>
      </c>
      <c r="K64" s="108">
        <f t="shared" si="10"/>
        <v>0.38673486658933615</v>
      </c>
      <c r="L64" s="106">
        <f t="shared" si="10"/>
        <v>0.391290186871497</v>
      </c>
      <c r="M64" s="107">
        <f t="shared" si="10"/>
        <v>0.4012503609393152</v>
      </c>
      <c r="N64" s="106">
        <f t="shared" si="10"/>
        <v>0.41303838692714573</v>
      </c>
      <c r="O64" s="108">
        <f t="shared" si="10"/>
        <v>0.3493657097767476</v>
      </c>
      <c r="P64" s="106">
        <f t="shared" si="10"/>
        <v>0.37363778621401056</v>
      </c>
      <c r="Q64" s="109"/>
      <c r="R64" s="36"/>
    </row>
    <row r="65" spans="1:17" ht="12.75">
      <c r="A65" s="110"/>
      <c r="N65" s="22"/>
      <c r="Q65" s="113"/>
    </row>
    <row r="66" spans="1:17" ht="12.75">
      <c r="A66" s="110"/>
      <c r="N66" s="22"/>
      <c r="Q66" s="113"/>
    </row>
    <row r="67" spans="1:17" ht="12.75">
      <c r="A67" s="110"/>
      <c r="B67" s="110"/>
      <c r="C67" s="110"/>
      <c r="N67" s="22"/>
      <c r="Q67" s="113"/>
    </row>
    <row r="68" spans="3:14" ht="12.75">
      <c r="C68" s="110"/>
      <c r="N68" s="22"/>
    </row>
    <row r="69" spans="3:14" ht="12.75">
      <c r="C69" s="111"/>
      <c r="N69" s="22"/>
    </row>
    <row r="70" spans="3:14" ht="12.75">
      <c r="C70" s="111"/>
      <c r="N70" s="22"/>
    </row>
    <row r="71" spans="3:14" ht="12.75">
      <c r="C71" s="111"/>
      <c r="N71" s="22"/>
    </row>
    <row r="72" spans="3:14" ht="12.75">
      <c r="C72" s="111"/>
      <c r="N72" s="22"/>
    </row>
    <row r="73" spans="3:14" ht="12.75">
      <c r="C73" s="111"/>
      <c r="N73" s="22"/>
    </row>
    <row r="74" spans="3:14" ht="12.75">
      <c r="C74" s="111"/>
      <c r="N74" s="22"/>
    </row>
    <row r="75" spans="3:14" ht="12.75">
      <c r="C75" s="111"/>
      <c r="N75" s="22"/>
    </row>
    <row r="76" spans="3:14" ht="12.75">
      <c r="C76" s="111"/>
      <c r="N76" s="22"/>
    </row>
    <row r="77" spans="3:14" ht="12.75">
      <c r="C77" s="111"/>
      <c r="N77" s="22"/>
    </row>
    <row r="78" spans="3:14" ht="12.75">
      <c r="C78" s="111"/>
      <c r="N78" s="22"/>
    </row>
    <row r="79" spans="3:14" ht="12.75">
      <c r="C79" s="111"/>
      <c r="N79" s="22"/>
    </row>
    <row r="80" spans="3:14" ht="12.75">
      <c r="C80" s="111"/>
      <c r="N80" s="22"/>
    </row>
    <row r="81" spans="3:14" ht="12.75">
      <c r="C81" s="111"/>
      <c r="N81" s="22"/>
    </row>
    <row r="82" spans="3:14" ht="12.75">
      <c r="C82" s="111"/>
      <c r="N82" s="22"/>
    </row>
    <row r="83" spans="3:14" ht="12.75">
      <c r="C83" s="111"/>
      <c r="N83" s="22"/>
    </row>
    <row r="84" spans="3:14" ht="12.75">
      <c r="C84" s="111"/>
      <c r="N84" s="22"/>
    </row>
    <row r="85" spans="3:14" ht="12.75">
      <c r="C85" s="111"/>
      <c r="N85" s="22"/>
    </row>
    <row r="86" spans="3:14" ht="12.75">
      <c r="C86" s="111"/>
      <c r="N86" s="22"/>
    </row>
    <row r="87" spans="3:14" ht="12.75">
      <c r="C87" s="111"/>
      <c r="N87" s="22"/>
    </row>
    <row r="88" spans="3:14" ht="12.75">
      <c r="C88" s="111"/>
      <c r="N88" s="22"/>
    </row>
    <row r="89" spans="3:14" ht="12.75">
      <c r="C89" s="111"/>
      <c r="N89" s="22"/>
    </row>
    <row r="90" spans="3:14" ht="12.75">
      <c r="C90" s="111"/>
      <c r="N90" s="22"/>
    </row>
    <row r="91" spans="3:14" ht="12.75">
      <c r="C91" s="111"/>
      <c r="N91" s="22"/>
    </row>
    <row r="92" spans="3:14" ht="12.75">
      <c r="C92" s="111"/>
      <c r="N92" s="22"/>
    </row>
    <row r="93" spans="3:14" ht="12.75">
      <c r="C93" s="111"/>
      <c r="N93" s="22"/>
    </row>
    <row r="94" spans="3:14" ht="12.75">
      <c r="C94" s="111"/>
      <c r="N94" s="22"/>
    </row>
    <row r="95" spans="3:14" ht="12.75">
      <c r="C95" s="111"/>
      <c r="N95" s="22"/>
    </row>
    <row r="96" spans="3:14" ht="12.75">
      <c r="C96" s="111"/>
      <c r="N96" s="22"/>
    </row>
    <row r="97" spans="3:14" ht="12.75">
      <c r="C97" s="111"/>
      <c r="N97" s="22"/>
    </row>
    <row r="98" spans="3:14" ht="12.75">
      <c r="C98" s="111"/>
      <c r="N98" s="22"/>
    </row>
    <row r="99" spans="3:14" ht="12.75">
      <c r="C99" s="111"/>
      <c r="N99" s="22"/>
    </row>
    <row r="100" spans="3:14" ht="12.75">
      <c r="C100" s="111"/>
      <c r="N100" s="22"/>
    </row>
    <row r="101" spans="3:14" ht="12.75">
      <c r="C101" s="111"/>
      <c r="N101" s="22"/>
    </row>
    <row r="102" spans="3:14" ht="12.75">
      <c r="C102" s="111"/>
      <c r="N102" s="22"/>
    </row>
    <row r="103" spans="3:14" ht="12.75">
      <c r="C103" s="111"/>
      <c r="N103" s="22"/>
    </row>
    <row r="104" spans="3:14" ht="12.75">
      <c r="C104" s="111"/>
      <c r="N104" s="22"/>
    </row>
    <row r="105" spans="3:14" ht="12.75">
      <c r="C105" s="111"/>
      <c r="N105" s="22"/>
    </row>
    <row r="106" spans="3:14" ht="12.75">
      <c r="C106" s="111"/>
      <c r="N106" s="22"/>
    </row>
    <row r="107" spans="3:14" ht="12.75">
      <c r="C107" s="111"/>
      <c r="N107" s="22"/>
    </row>
    <row r="108" spans="3:14" ht="12.75">
      <c r="C108" s="111"/>
      <c r="N108" s="22"/>
    </row>
    <row r="109" spans="3:14" ht="12.75">
      <c r="C109" s="111"/>
      <c r="N109" s="22"/>
    </row>
    <row r="110" spans="3:14" ht="12.75">
      <c r="C110" s="111"/>
      <c r="N110" s="22"/>
    </row>
    <row r="111" spans="3:14" ht="12.75">
      <c r="C111" s="111"/>
      <c r="N111" s="22"/>
    </row>
    <row r="112" spans="3:14" ht="12.75">
      <c r="C112" s="111"/>
      <c r="N112" s="22"/>
    </row>
    <row r="113" spans="3:14" ht="12.75">
      <c r="C113" s="111"/>
      <c r="N113" s="22"/>
    </row>
    <row r="114" spans="3:14" ht="12.75">
      <c r="C114" s="111"/>
      <c r="N114" s="22"/>
    </row>
    <row r="115" spans="3:14" ht="12.75">
      <c r="C115" s="111"/>
      <c r="N115" s="22"/>
    </row>
    <row r="116" spans="3:14" ht="12.75">
      <c r="C116" s="111"/>
      <c r="N116" s="22"/>
    </row>
    <row r="117" spans="3:14" ht="12.75">
      <c r="C117" s="111"/>
      <c r="N117" s="22"/>
    </row>
    <row r="118" spans="3:14" ht="12.75">
      <c r="C118" s="111"/>
      <c r="N118" s="22"/>
    </row>
  </sheetData>
  <sheetProtection/>
  <printOptions/>
  <pageMargins left="0.75" right="0.75" top="1" bottom="1" header="0.5" footer="0.5"/>
  <pageSetup horizontalDpi="600" verticalDpi="600" orientation="landscape" paperSize="9" scale="51" r:id="rId1"/>
  <colBreaks count="1" manualBreakCount="1">
    <brk id="7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SheetLayoutView="50" zoomScalePageLayoutView="0" workbookViewId="0" topLeftCell="A1">
      <pane xSplit="3" ySplit="4" topLeftCell="H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44" sqref="P44"/>
    </sheetView>
  </sheetViews>
  <sheetFormatPr defaultColWidth="9.140625" defaultRowHeight="12.75"/>
  <cols>
    <col min="1" max="2" width="5.7109375" style="119" customWidth="1"/>
    <col min="3" max="3" width="41.28125" style="119" customWidth="1"/>
    <col min="4" max="4" width="12.57421875" style="119" customWidth="1"/>
    <col min="5" max="7" width="12.7109375" style="119" customWidth="1"/>
    <col min="8" max="8" width="12.57421875" style="119" customWidth="1"/>
    <col min="9" max="11" width="12.7109375" style="119" customWidth="1"/>
    <col min="12" max="12" width="12.57421875" style="119" customWidth="1"/>
    <col min="13" max="13" width="12.7109375" style="119" customWidth="1"/>
    <col min="14" max="14" width="12.7109375" style="134" customWidth="1"/>
    <col min="15" max="15" width="12.7109375" style="119" customWidth="1"/>
    <col min="16" max="16" width="12.57421875" style="119" customWidth="1"/>
    <col min="17" max="16384" width="9.140625" style="119" customWidth="1"/>
  </cols>
  <sheetData>
    <row r="1" spans="1:16" ht="12.75">
      <c r="A1" s="114" t="s">
        <v>0</v>
      </c>
      <c r="B1" s="115"/>
      <c r="C1" s="116"/>
      <c r="D1" s="117">
        <v>2008</v>
      </c>
      <c r="E1" s="117">
        <v>2008</v>
      </c>
      <c r="F1" s="117">
        <v>2008</v>
      </c>
      <c r="G1" s="118">
        <v>2008</v>
      </c>
      <c r="H1" s="117">
        <v>2009</v>
      </c>
      <c r="I1" s="117">
        <v>2009</v>
      </c>
      <c r="J1" s="117">
        <v>2009</v>
      </c>
      <c r="K1" s="118">
        <v>2009</v>
      </c>
      <c r="L1" s="117">
        <v>2010</v>
      </c>
      <c r="M1" s="117">
        <v>2010</v>
      </c>
      <c r="N1" s="117">
        <v>2010</v>
      </c>
      <c r="O1" s="118">
        <v>2010</v>
      </c>
      <c r="P1" s="117">
        <v>2011</v>
      </c>
    </row>
    <row r="2" spans="1:16" ht="12.75">
      <c r="A2" s="120" t="s">
        <v>48</v>
      </c>
      <c r="B2" s="114"/>
      <c r="C2" s="114"/>
      <c r="D2" s="121" t="s">
        <v>2</v>
      </c>
      <c r="E2" s="122" t="s">
        <v>49</v>
      </c>
      <c r="F2" s="11" t="s">
        <v>50</v>
      </c>
      <c r="G2" s="123" t="s">
        <v>51</v>
      </c>
      <c r="H2" s="122" t="s">
        <v>52</v>
      </c>
      <c r="I2" s="122" t="s">
        <v>53</v>
      </c>
      <c r="J2" s="121" t="s">
        <v>54</v>
      </c>
      <c r="K2" s="123" t="s">
        <v>51</v>
      </c>
      <c r="L2" s="122" t="s">
        <v>52</v>
      </c>
      <c r="M2" s="122" t="s">
        <v>53</v>
      </c>
      <c r="N2" s="121" t="s">
        <v>55</v>
      </c>
      <c r="O2" s="123" t="s">
        <v>51</v>
      </c>
      <c r="P2" s="122" t="s">
        <v>52</v>
      </c>
    </row>
    <row r="3" spans="1:16" ht="12.75">
      <c r="A3" s="120"/>
      <c r="B3" s="114"/>
      <c r="C3" s="114"/>
      <c r="D3" s="122"/>
      <c r="E3" s="122"/>
      <c r="F3" s="122"/>
      <c r="G3" s="124" t="s">
        <v>7</v>
      </c>
      <c r="H3" s="125" t="s">
        <v>7</v>
      </c>
      <c r="I3" s="126" t="s">
        <v>7</v>
      </c>
      <c r="J3" s="126" t="s">
        <v>7</v>
      </c>
      <c r="K3" s="124"/>
      <c r="L3" s="122"/>
      <c r="M3" s="122"/>
      <c r="N3" s="122"/>
      <c r="O3" s="124"/>
      <c r="P3" s="122"/>
    </row>
    <row r="4" spans="1:16" ht="12.75">
      <c r="A4" s="127" t="s">
        <v>9</v>
      </c>
      <c r="B4" s="128"/>
      <c r="C4" s="128"/>
      <c r="D4" s="129" t="s">
        <v>10</v>
      </c>
      <c r="E4" s="129" t="s">
        <v>10</v>
      </c>
      <c r="F4" s="129" t="s">
        <v>10</v>
      </c>
      <c r="G4" s="130" t="s">
        <v>11</v>
      </c>
      <c r="H4" s="129" t="s">
        <v>10</v>
      </c>
      <c r="I4" s="129" t="s">
        <v>10</v>
      </c>
      <c r="J4" s="129" t="s">
        <v>10</v>
      </c>
      <c r="K4" s="130" t="s">
        <v>11</v>
      </c>
      <c r="L4" s="129" t="s">
        <v>10</v>
      </c>
      <c r="M4" s="129" t="s">
        <v>10</v>
      </c>
      <c r="N4" s="129" t="s">
        <v>10</v>
      </c>
      <c r="O4" s="130" t="s">
        <v>10</v>
      </c>
      <c r="P4" s="129" t="s">
        <v>10</v>
      </c>
    </row>
    <row r="5" spans="1:16" ht="8.25" customHeight="1">
      <c r="A5" s="131"/>
      <c r="B5" s="132"/>
      <c r="C5" s="133"/>
      <c r="D5" s="134"/>
      <c r="E5" s="135"/>
      <c r="F5" s="136"/>
      <c r="G5" s="137"/>
      <c r="H5" s="134"/>
      <c r="I5" s="135"/>
      <c r="J5" s="136"/>
      <c r="K5" s="137"/>
      <c r="L5" s="134"/>
      <c r="M5" s="135"/>
      <c r="N5" s="136"/>
      <c r="O5" s="137"/>
      <c r="P5" s="134"/>
    </row>
    <row r="6" spans="1:16" ht="12.75">
      <c r="A6" s="138" t="s">
        <v>56</v>
      </c>
      <c r="B6" s="139"/>
      <c r="C6" s="139"/>
      <c r="D6" s="134"/>
      <c r="E6" s="140"/>
      <c r="F6" s="141"/>
      <c r="G6" s="142"/>
      <c r="H6" s="134"/>
      <c r="I6" s="140"/>
      <c r="J6" s="141"/>
      <c r="K6" s="142"/>
      <c r="L6" s="134"/>
      <c r="M6" s="140"/>
      <c r="N6" s="141"/>
      <c r="O6" s="142"/>
      <c r="P6" s="134"/>
    </row>
    <row r="7" spans="1:16" ht="6.75" customHeight="1">
      <c r="A7" s="140"/>
      <c r="B7" s="139"/>
      <c r="C7" s="139"/>
      <c r="D7" s="134"/>
      <c r="E7" s="143"/>
      <c r="F7" s="144"/>
      <c r="G7" s="145"/>
      <c r="H7" s="134"/>
      <c r="I7" s="143"/>
      <c r="J7" s="144"/>
      <c r="K7" s="145"/>
      <c r="L7" s="134"/>
      <c r="M7" s="143"/>
      <c r="N7" s="144"/>
      <c r="O7" s="145"/>
      <c r="P7" s="134"/>
    </row>
    <row r="8" spans="1:16" ht="12.75">
      <c r="A8" s="139"/>
      <c r="B8" s="146" t="s">
        <v>57</v>
      </c>
      <c r="C8" s="139"/>
      <c r="D8" s="134"/>
      <c r="E8" s="143"/>
      <c r="F8" s="144"/>
      <c r="G8" s="145"/>
      <c r="H8" s="134"/>
      <c r="I8" s="143"/>
      <c r="J8" s="144"/>
      <c r="K8" s="145"/>
      <c r="L8" s="134"/>
      <c r="M8" s="143"/>
      <c r="N8" s="144"/>
      <c r="O8" s="145"/>
      <c r="P8" s="134"/>
    </row>
    <row r="9" spans="1:16" ht="8.25" customHeight="1">
      <c r="A9" s="139"/>
      <c r="B9" s="139"/>
      <c r="C9" s="139"/>
      <c r="D9" s="134"/>
      <c r="E9" s="140"/>
      <c r="F9" s="141"/>
      <c r="G9" s="142"/>
      <c r="H9" s="141"/>
      <c r="I9" s="140"/>
      <c r="J9" s="141"/>
      <c r="K9" s="142"/>
      <c r="L9" s="141"/>
      <c r="M9" s="140"/>
      <c r="N9" s="141"/>
      <c r="O9" s="142"/>
      <c r="P9" s="141"/>
    </row>
    <row r="10" spans="1:17" ht="12.75">
      <c r="A10" s="139"/>
      <c r="B10" s="139"/>
      <c r="C10" s="139" t="s">
        <v>58</v>
      </c>
      <c r="D10" s="147">
        <v>79088</v>
      </c>
      <c r="E10" s="148">
        <v>62661</v>
      </c>
      <c r="F10" s="147">
        <v>69731</v>
      </c>
      <c r="G10" s="149">
        <v>66680</v>
      </c>
      <c r="H10" s="147">
        <v>68014</v>
      </c>
      <c r="I10" s="148">
        <v>51684</v>
      </c>
      <c r="J10" s="147">
        <v>51813</v>
      </c>
      <c r="K10" s="149">
        <v>34270</v>
      </c>
      <c r="L10" s="147">
        <v>45634</v>
      </c>
      <c r="M10" s="148">
        <v>33679</v>
      </c>
      <c r="N10" s="147">
        <v>18051</v>
      </c>
      <c r="O10" s="149">
        <v>15841</v>
      </c>
      <c r="P10" s="147">
        <v>25968</v>
      </c>
      <c r="Q10" s="150"/>
    </row>
    <row r="11" spans="1:17" ht="12.75">
      <c r="A11" s="139"/>
      <c r="B11" s="139"/>
      <c r="C11" s="139" t="s">
        <v>59</v>
      </c>
      <c r="D11" s="147">
        <v>94325</v>
      </c>
      <c r="E11" s="148">
        <v>92419</v>
      </c>
      <c r="F11" s="147">
        <v>94082</v>
      </c>
      <c r="G11" s="149">
        <v>101895</v>
      </c>
      <c r="H11" s="147">
        <v>102025</v>
      </c>
      <c r="I11" s="148">
        <v>108541</v>
      </c>
      <c r="J11" s="147">
        <v>105480</v>
      </c>
      <c r="K11" s="149">
        <v>110353</v>
      </c>
      <c r="L11" s="147">
        <v>109584</v>
      </c>
      <c r="M11" s="148">
        <v>110734</v>
      </c>
      <c r="N11" s="147">
        <v>109909</v>
      </c>
      <c r="O11" s="149">
        <v>114625</v>
      </c>
      <c r="P11" s="147">
        <v>111302</v>
      </c>
      <c r="Q11" s="150"/>
    </row>
    <row r="12" spans="1:17" ht="12.75">
      <c r="A12" s="139"/>
      <c r="B12" s="139"/>
      <c r="C12" s="139" t="s">
        <v>60</v>
      </c>
      <c r="D12" s="147">
        <v>41812</v>
      </c>
      <c r="E12" s="148">
        <v>55773</v>
      </c>
      <c r="F12" s="147">
        <v>50747</v>
      </c>
      <c r="G12" s="149">
        <v>68498</v>
      </c>
      <c r="H12" s="147">
        <v>91627</v>
      </c>
      <c r="I12" s="148">
        <v>71585</v>
      </c>
      <c r="J12" s="147">
        <v>86447</v>
      </c>
      <c r="K12" s="149">
        <v>87611</v>
      </c>
      <c r="L12" s="147">
        <v>45373</v>
      </c>
      <c r="M12" s="148">
        <v>75871</v>
      </c>
      <c r="N12" s="147">
        <v>49437</v>
      </c>
      <c r="O12" s="149">
        <v>56560</v>
      </c>
      <c r="P12" s="147">
        <v>59210</v>
      </c>
      <c r="Q12" s="150"/>
    </row>
    <row r="13" spans="1:17" ht="12.75">
      <c r="A13" s="139"/>
      <c r="B13" s="139"/>
      <c r="C13" s="139" t="s">
        <v>61</v>
      </c>
      <c r="D13" s="147">
        <v>3430</v>
      </c>
      <c r="E13" s="148">
        <v>1398</v>
      </c>
      <c r="F13" s="147">
        <v>3144</v>
      </c>
      <c r="G13" s="149">
        <v>2676</v>
      </c>
      <c r="H13" s="147">
        <v>4256</v>
      </c>
      <c r="I13" s="148">
        <v>2278</v>
      </c>
      <c r="J13" s="147">
        <v>4955</v>
      </c>
      <c r="K13" s="149">
        <v>4075</v>
      </c>
      <c r="L13" s="147">
        <v>5660</v>
      </c>
      <c r="M13" s="148">
        <v>1653</v>
      </c>
      <c r="N13" s="147">
        <v>2754</v>
      </c>
      <c r="O13" s="149">
        <v>1804</v>
      </c>
      <c r="P13" s="147">
        <v>2541</v>
      </c>
      <c r="Q13" s="150"/>
    </row>
    <row r="14" spans="1:17" ht="12.75">
      <c r="A14" s="139"/>
      <c r="B14" s="139"/>
      <c r="C14" s="139" t="s">
        <v>62</v>
      </c>
      <c r="D14" s="147">
        <v>10882</v>
      </c>
      <c r="E14" s="148">
        <v>10383</v>
      </c>
      <c r="F14" s="147">
        <v>12587</v>
      </c>
      <c r="G14" s="149">
        <v>13291</v>
      </c>
      <c r="H14" s="147">
        <v>11500</v>
      </c>
      <c r="I14" s="148">
        <v>11785</v>
      </c>
      <c r="J14" s="147">
        <v>10041</v>
      </c>
      <c r="K14" s="149">
        <v>9788</v>
      </c>
      <c r="L14" s="147">
        <v>10303</v>
      </c>
      <c r="M14" s="148">
        <v>11570</v>
      </c>
      <c r="N14" s="147">
        <v>9858</v>
      </c>
      <c r="O14" s="149">
        <v>9592</v>
      </c>
      <c r="P14" s="147">
        <v>10788</v>
      </c>
      <c r="Q14" s="150"/>
    </row>
    <row r="15" spans="1:17" ht="12.75">
      <c r="A15" s="151"/>
      <c r="B15" s="151"/>
      <c r="C15" s="151" t="s">
        <v>63</v>
      </c>
      <c r="D15" s="152">
        <v>16133</v>
      </c>
      <c r="E15" s="153">
        <v>15830</v>
      </c>
      <c r="F15" s="152">
        <v>14799</v>
      </c>
      <c r="G15" s="154">
        <v>1775</v>
      </c>
      <c r="H15" s="152">
        <v>4767</v>
      </c>
      <c r="I15" s="153">
        <v>2762</v>
      </c>
      <c r="J15" s="152">
        <v>2581</v>
      </c>
      <c r="K15" s="154">
        <v>3269</v>
      </c>
      <c r="L15" s="152">
        <v>2227</v>
      </c>
      <c r="M15" s="153">
        <v>1229</v>
      </c>
      <c r="N15" s="152">
        <v>2206</v>
      </c>
      <c r="O15" s="154">
        <v>2152</v>
      </c>
      <c r="P15" s="152">
        <v>1864</v>
      </c>
      <c r="Q15" s="150"/>
    </row>
    <row r="16" spans="1:17" ht="6.75" customHeight="1">
      <c r="A16" s="139"/>
      <c r="B16" s="139"/>
      <c r="C16" s="139"/>
      <c r="D16" s="147"/>
      <c r="E16" s="148"/>
      <c r="F16" s="147"/>
      <c r="G16" s="149"/>
      <c r="H16" s="147"/>
      <c r="I16" s="148"/>
      <c r="J16" s="147"/>
      <c r="K16" s="149"/>
      <c r="L16" s="147"/>
      <c r="M16" s="148"/>
      <c r="N16" s="147"/>
      <c r="O16" s="149"/>
      <c r="P16" s="147"/>
      <c r="Q16" s="150"/>
    </row>
    <row r="17" spans="1:17" ht="12.75">
      <c r="A17" s="139"/>
      <c r="B17" s="146" t="s">
        <v>64</v>
      </c>
      <c r="C17" s="146"/>
      <c r="D17" s="155">
        <f aca="true" t="shared" si="0" ref="D17:P17">+SUM(D10:D15)</f>
        <v>245670</v>
      </c>
      <c r="E17" s="156">
        <f t="shared" si="0"/>
        <v>238464</v>
      </c>
      <c r="F17" s="155">
        <f t="shared" si="0"/>
        <v>245090</v>
      </c>
      <c r="G17" s="157">
        <f t="shared" si="0"/>
        <v>254815</v>
      </c>
      <c r="H17" s="155">
        <f t="shared" si="0"/>
        <v>282189</v>
      </c>
      <c r="I17" s="156">
        <f t="shared" si="0"/>
        <v>248635</v>
      </c>
      <c r="J17" s="155">
        <f t="shared" si="0"/>
        <v>261317</v>
      </c>
      <c r="K17" s="157">
        <f t="shared" si="0"/>
        <v>249366</v>
      </c>
      <c r="L17" s="155">
        <f t="shared" si="0"/>
        <v>218781</v>
      </c>
      <c r="M17" s="156">
        <f t="shared" si="0"/>
        <v>234736</v>
      </c>
      <c r="N17" s="155">
        <f t="shared" si="0"/>
        <v>192215</v>
      </c>
      <c r="O17" s="157">
        <f t="shared" si="0"/>
        <v>200574</v>
      </c>
      <c r="P17" s="155">
        <f t="shared" si="0"/>
        <v>211673</v>
      </c>
      <c r="Q17" s="150"/>
    </row>
    <row r="18" spans="1:17" ht="9" customHeight="1">
      <c r="A18" s="139"/>
      <c r="B18" s="139"/>
      <c r="C18" s="139"/>
      <c r="D18" s="147"/>
      <c r="E18" s="148"/>
      <c r="F18" s="147"/>
      <c r="G18" s="149"/>
      <c r="H18" s="147"/>
      <c r="I18" s="148"/>
      <c r="J18" s="147"/>
      <c r="K18" s="149"/>
      <c r="L18" s="147"/>
      <c r="M18" s="148"/>
      <c r="N18" s="147"/>
      <c r="O18" s="149"/>
      <c r="P18" s="147"/>
      <c r="Q18" s="150"/>
    </row>
    <row r="19" spans="1:17" ht="12.75">
      <c r="A19" s="139"/>
      <c r="B19" s="158" t="s">
        <v>65</v>
      </c>
      <c r="C19" s="139"/>
      <c r="D19" s="147"/>
      <c r="E19" s="148"/>
      <c r="F19" s="147"/>
      <c r="G19" s="149"/>
      <c r="H19" s="147"/>
      <c r="I19" s="148"/>
      <c r="J19" s="147"/>
      <c r="K19" s="149"/>
      <c r="L19" s="147"/>
      <c r="M19" s="148"/>
      <c r="N19" s="147"/>
      <c r="O19" s="149"/>
      <c r="P19" s="147"/>
      <c r="Q19" s="150"/>
    </row>
    <row r="20" spans="1:17" ht="7.5" customHeight="1">
      <c r="A20" s="139"/>
      <c r="B20" s="139"/>
      <c r="C20" s="139"/>
      <c r="D20" s="147"/>
      <c r="E20" s="148"/>
      <c r="F20" s="147"/>
      <c r="G20" s="149"/>
      <c r="H20" s="147"/>
      <c r="I20" s="148"/>
      <c r="J20" s="147"/>
      <c r="K20" s="149"/>
      <c r="L20" s="147"/>
      <c r="M20" s="148"/>
      <c r="N20" s="147"/>
      <c r="O20" s="149"/>
      <c r="P20" s="147"/>
      <c r="Q20" s="150"/>
    </row>
    <row r="21" spans="1:17" ht="12.75">
      <c r="A21" s="139"/>
      <c r="B21" s="139"/>
      <c r="C21" s="139" t="s">
        <v>66</v>
      </c>
      <c r="D21" s="147">
        <v>526433</v>
      </c>
      <c r="E21" s="148">
        <v>516669</v>
      </c>
      <c r="F21" s="147">
        <v>518285</v>
      </c>
      <c r="G21" s="149">
        <v>543689</v>
      </c>
      <c r="H21" s="147">
        <v>558837</v>
      </c>
      <c r="I21" s="148">
        <v>548866</v>
      </c>
      <c r="J21" s="147">
        <v>548446</v>
      </c>
      <c r="K21" s="149">
        <v>550745</v>
      </c>
      <c r="L21" s="147">
        <v>544115</v>
      </c>
      <c r="M21" s="148">
        <v>549630</v>
      </c>
      <c r="N21" s="147">
        <v>541707</v>
      </c>
      <c r="O21" s="149">
        <v>549752</v>
      </c>
      <c r="P21" s="147">
        <v>535983</v>
      </c>
      <c r="Q21" s="150"/>
    </row>
    <row r="22" spans="1:17" ht="12.75">
      <c r="A22" s="139"/>
      <c r="B22" s="139"/>
      <c r="C22" s="139" t="s">
        <v>67</v>
      </c>
      <c r="D22" s="147">
        <v>332968</v>
      </c>
      <c r="E22" s="148">
        <v>329371</v>
      </c>
      <c r="F22" s="147">
        <v>329254</v>
      </c>
      <c r="G22" s="159">
        <v>335379</v>
      </c>
      <c r="H22" s="160">
        <v>335760</v>
      </c>
      <c r="I22" s="161">
        <v>334381</v>
      </c>
      <c r="J22" s="160">
        <v>332885</v>
      </c>
      <c r="K22" s="149">
        <v>335615</v>
      </c>
      <c r="L22" s="147">
        <v>331349</v>
      </c>
      <c r="M22" s="148">
        <v>330723</v>
      </c>
      <c r="N22" s="147">
        <v>329427</v>
      </c>
      <c r="O22" s="149">
        <v>332993</v>
      </c>
      <c r="P22" s="147">
        <v>328386</v>
      </c>
      <c r="Q22" s="150"/>
    </row>
    <row r="23" spans="1:17" ht="12.75">
      <c r="A23" s="139"/>
      <c r="B23" s="139"/>
      <c r="C23" s="139" t="s">
        <v>68</v>
      </c>
      <c r="D23" s="147">
        <v>4948</v>
      </c>
      <c r="E23" s="148">
        <v>3340</v>
      </c>
      <c r="F23" s="147">
        <v>3512</v>
      </c>
      <c r="G23" s="149">
        <v>4136</v>
      </c>
      <c r="H23" s="147">
        <v>605</v>
      </c>
      <c r="I23" s="148">
        <v>154</v>
      </c>
      <c r="J23" s="147">
        <v>179</v>
      </c>
      <c r="K23" s="149">
        <v>186</v>
      </c>
      <c r="L23" s="147">
        <v>176</v>
      </c>
      <c r="M23" s="148">
        <v>86</v>
      </c>
      <c r="N23" s="147">
        <v>84</v>
      </c>
      <c r="O23" s="149">
        <v>77</v>
      </c>
      <c r="P23" s="147">
        <v>76</v>
      </c>
      <c r="Q23" s="150"/>
    </row>
    <row r="24" spans="1:17" s="134" customFormat="1" ht="12.75">
      <c r="A24" s="140"/>
      <c r="B24" s="140"/>
      <c r="C24" s="140" t="s">
        <v>69</v>
      </c>
      <c r="D24" s="147">
        <v>708</v>
      </c>
      <c r="E24" s="148">
        <v>480</v>
      </c>
      <c r="F24" s="147">
        <v>905</v>
      </c>
      <c r="G24" s="149">
        <v>1590</v>
      </c>
      <c r="H24" s="147">
        <v>3604</v>
      </c>
      <c r="I24" s="148">
        <v>1480</v>
      </c>
      <c r="J24" s="147">
        <v>1741</v>
      </c>
      <c r="K24" s="149">
        <v>1890</v>
      </c>
      <c r="L24" s="147">
        <v>2023</v>
      </c>
      <c r="M24" s="148">
        <v>2168</v>
      </c>
      <c r="N24" s="147">
        <v>2195</v>
      </c>
      <c r="O24" s="149">
        <v>913</v>
      </c>
      <c r="P24" s="147">
        <v>757</v>
      </c>
      <c r="Q24" s="150"/>
    </row>
    <row r="25" spans="1:17" ht="12.75">
      <c r="A25" s="151"/>
      <c r="B25" s="151"/>
      <c r="C25" s="151" t="s">
        <v>70</v>
      </c>
      <c r="D25" s="152">
        <v>25362</v>
      </c>
      <c r="E25" s="153">
        <v>26155</v>
      </c>
      <c r="F25" s="152">
        <v>25373</v>
      </c>
      <c r="G25" s="154">
        <v>26934</v>
      </c>
      <c r="H25" s="152">
        <v>29196</v>
      </c>
      <c r="I25" s="153">
        <v>27639</v>
      </c>
      <c r="J25" s="152">
        <v>27231</v>
      </c>
      <c r="K25" s="154">
        <v>28575</v>
      </c>
      <c r="L25" s="152">
        <v>27261</v>
      </c>
      <c r="M25" s="153">
        <v>26381</v>
      </c>
      <c r="N25" s="152">
        <f>24246+689</f>
        <v>24935</v>
      </c>
      <c r="O25" s="154">
        <v>24697</v>
      </c>
      <c r="P25" s="152">
        <f>22887+641</f>
        <v>23528</v>
      </c>
      <c r="Q25" s="150"/>
    </row>
    <row r="26" spans="1:17" ht="6.75" customHeight="1">
      <c r="A26" s="139"/>
      <c r="B26" s="139"/>
      <c r="C26" s="139"/>
      <c r="D26" s="147"/>
      <c r="E26" s="148"/>
      <c r="F26" s="147"/>
      <c r="G26" s="149"/>
      <c r="H26" s="147"/>
      <c r="I26" s="148"/>
      <c r="J26" s="147"/>
      <c r="K26" s="149"/>
      <c r="L26" s="147"/>
      <c r="M26" s="148"/>
      <c r="N26" s="147"/>
      <c r="O26" s="149"/>
      <c r="P26" s="147"/>
      <c r="Q26" s="150"/>
    </row>
    <row r="27" spans="1:17" ht="12.75">
      <c r="A27" s="139"/>
      <c r="B27" s="146" t="s">
        <v>71</v>
      </c>
      <c r="C27" s="146"/>
      <c r="D27" s="155">
        <f aca="true" t="shared" si="1" ref="D27:P27">+SUM(D21:D25)</f>
        <v>890419</v>
      </c>
      <c r="E27" s="156">
        <f t="shared" si="1"/>
        <v>876015</v>
      </c>
      <c r="F27" s="155">
        <f t="shared" si="1"/>
        <v>877329</v>
      </c>
      <c r="G27" s="162">
        <f t="shared" si="1"/>
        <v>911728</v>
      </c>
      <c r="H27" s="163">
        <f t="shared" si="1"/>
        <v>928002</v>
      </c>
      <c r="I27" s="164">
        <f>+SUM(I21:I25)</f>
        <v>912520</v>
      </c>
      <c r="J27" s="163">
        <f t="shared" si="1"/>
        <v>910482</v>
      </c>
      <c r="K27" s="157">
        <f>+SUM(K21:K25)</f>
        <v>917011</v>
      </c>
      <c r="L27" s="155">
        <f t="shared" si="1"/>
        <v>904924</v>
      </c>
      <c r="M27" s="156">
        <f t="shared" si="1"/>
        <v>908988</v>
      </c>
      <c r="N27" s="155">
        <f t="shared" si="1"/>
        <v>898348</v>
      </c>
      <c r="O27" s="157">
        <f>+SUM(O21:O25)</f>
        <v>908432</v>
      </c>
      <c r="P27" s="155">
        <f t="shared" si="1"/>
        <v>888730</v>
      </c>
      <c r="Q27" s="150"/>
    </row>
    <row r="28" spans="1:17" ht="6.75" customHeight="1">
      <c r="A28" s="139"/>
      <c r="B28" s="139"/>
      <c r="C28" s="139"/>
      <c r="D28" s="147"/>
      <c r="E28" s="148"/>
      <c r="F28" s="147"/>
      <c r="G28" s="149"/>
      <c r="H28" s="147"/>
      <c r="I28" s="148"/>
      <c r="J28" s="147"/>
      <c r="K28" s="149"/>
      <c r="L28" s="147"/>
      <c r="M28" s="148"/>
      <c r="N28" s="147"/>
      <c r="O28" s="149"/>
      <c r="P28" s="134"/>
      <c r="Q28" s="150"/>
    </row>
    <row r="29" spans="1:17" ht="13.5" thickBot="1">
      <c r="A29" s="165" t="s">
        <v>72</v>
      </c>
      <c r="B29" s="165"/>
      <c r="C29" s="165"/>
      <c r="D29" s="166">
        <f aca="true" t="shared" si="2" ref="D29:I29">+D27+D17</f>
        <v>1136089</v>
      </c>
      <c r="E29" s="167">
        <f t="shared" si="2"/>
        <v>1114479</v>
      </c>
      <c r="F29" s="166">
        <f t="shared" si="2"/>
        <v>1122419</v>
      </c>
      <c r="G29" s="168">
        <f t="shared" si="2"/>
        <v>1166543</v>
      </c>
      <c r="H29" s="169">
        <f>+H27+H17</f>
        <v>1210191</v>
      </c>
      <c r="I29" s="170">
        <f t="shared" si="2"/>
        <v>1161155</v>
      </c>
      <c r="J29" s="169">
        <f>+J27+J17</f>
        <v>1171799</v>
      </c>
      <c r="K29" s="171">
        <f>+K27+K17</f>
        <v>1166377</v>
      </c>
      <c r="L29" s="166">
        <f>+L27+L17</f>
        <v>1123705</v>
      </c>
      <c r="M29" s="167">
        <f>+M27+M17</f>
        <v>1143724</v>
      </c>
      <c r="N29" s="166">
        <f>+N27+N17</f>
        <v>1090563</v>
      </c>
      <c r="O29" s="171">
        <f>+O17+O27</f>
        <v>1109006</v>
      </c>
      <c r="P29" s="166">
        <f>+P27+P17</f>
        <v>1100403</v>
      </c>
      <c r="Q29" s="150"/>
    </row>
    <row r="30" spans="1:17" ht="13.5" thickTop="1">
      <c r="A30" s="139"/>
      <c r="B30" s="139"/>
      <c r="C30" s="139"/>
      <c r="D30" s="147"/>
      <c r="E30" s="148"/>
      <c r="F30" s="147"/>
      <c r="G30" s="149"/>
      <c r="H30" s="147"/>
      <c r="I30" s="148"/>
      <c r="J30" s="147"/>
      <c r="K30" s="149"/>
      <c r="L30" s="147"/>
      <c r="M30" s="148"/>
      <c r="N30" s="147"/>
      <c r="O30" s="149"/>
      <c r="P30" s="147"/>
      <c r="Q30" s="150"/>
    </row>
    <row r="31" spans="1:17" ht="12.75">
      <c r="A31" s="146" t="s">
        <v>73</v>
      </c>
      <c r="B31" s="139"/>
      <c r="C31" s="139"/>
      <c r="D31" s="147"/>
      <c r="E31" s="148"/>
      <c r="F31" s="147"/>
      <c r="G31" s="149"/>
      <c r="H31" s="147"/>
      <c r="I31" s="148"/>
      <c r="J31" s="147"/>
      <c r="K31" s="149"/>
      <c r="L31" s="147"/>
      <c r="M31" s="148"/>
      <c r="N31" s="147"/>
      <c r="O31" s="149"/>
      <c r="P31" s="147"/>
      <c r="Q31" s="150"/>
    </row>
    <row r="32" spans="1:17" ht="12.75">
      <c r="A32" s="139"/>
      <c r="B32" s="139"/>
      <c r="C32" s="139"/>
      <c r="D32" s="147"/>
      <c r="E32" s="148"/>
      <c r="F32" s="147"/>
      <c r="G32" s="149"/>
      <c r="H32" s="147"/>
      <c r="I32" s="148"/>
      <c r="J32" s="147"/>
      <c r="K32" s="149"/>
      <c r="L32" s="147"/>
      <c r="M32" s="148"/>
      <c r="N32" s="147"/>
      <c r="O32" s="149"/>
      <c r="P32" s="147"/>
      <c r="Q32" s="150"/>
    </row>
    <row r="33" spans="1:17" ht="12.75">
      <c r="A33" s="139"/>
      <c r="B33" s="146" t="s">
        <v>74</v>
      </c>
      <c r="C33" s="139"/>
      <c r="D33" s="147"/>
      <c r="E33" s="148"/>
      <c r="F33" s="147"/>
      <c r="G33" s="149"/>
      <c r="H33" s="147"/>
      <c r="I33" s="148"/>
      <c r="J33" s="147"/>
      <c r="K33" s="149"/>
      <c r="L33" s="147"/>
      <c r="M33" s="148"/>
      <c r="N33" s="147"/>
      <c r="O33" s="149"/>
      <c r="P33" s="147"/>
      <c r="Q33" s="150"/>
    </row>
    <row r="34" spans="1:17" ht="6.75" customHeight="1">
      <c r="A34" s="139"/>
      <c r="B34" s="139"/>
      <c r="C34" s="172"/>
      <c r="D34" s="147"/>
      <c r="E34" s="148"/>
      <c r="F34" s="147"/>
      <c r="G34" s="149"/>
      <c r="H34" s="147"/>
      <c r="I34" s="148"/>
      <c r="J34" s="147"/>
      <c r="K34" s="149"/>
      <c r="L34" s="147"/>
      <c r="M34" s="148"/>
      <c r="N34" s="147"/>
      <c r="O34" s="149"/>
      <c r="P34" s="147"/>
      <c r="Q34" s="150"/>
    </row>
    <row r="35" spans="1:17" ht="12.75">
      <c r="A35" s="139"/>
      <c r="B35" s="139"/>
      <c r="C35" s="139" t="s">
        <v>75</v>
      </c>
      <c r="D35" s="147">
        <v>29486</v>
      </c>
      <c r="E35" s="148">
        <v>9486</v>
      </c>
      <c r="F35" s="147">
        <v>14486</v>
      </c>
      <c r="G35" s="149">
        <v>87486</v>
      </c>
      <c r="H35" s="147">
        <v>87486</v>
      </c>
      <c r="I35" s="148">
        <v>87486</v>
      </c>
      <c r="J35" s="147">
        <v>112486</v>
      </c>
      <c r="K35" s="149">
        <v>62898</v>
      </c>
      <c r="L35" s="160">
        <v>46441</v>
      </c>
      <c r="M35" s="148">
        <v>95047</v>
      </c>
      <c r="N35" s="147">
        <v>73257</v>
      </c>
      <c r="O35" s="149">
        <v>72208</v>
      </c>
      <c r="P35" s="147">
        <v>76180</v>
      </c>
      <c r="Q35" s="150"/>
    </row>
    <row r="36" spans="1:17" ht="12.75">
      <c r="A36" s="139"/>
      <c r="B36" s="139"/>
      <c r="C36" s="139" t="s">
        <v>76</v>
      </c>
      <c r="D36" s="147">
        <v>32554</v>
      </c>
      <c r="E36" s="148">
        <v>37412</v>
      </c>
      <c r="F36" s="147">
        <v>30468</v>
      </c>
      <c r="G36" s="159">
        <v>35888</v>
      </c>
      <c r="H36" s="147">
        <v>34576</v>
      </c>
      <c r="I36" s="148">
        <v>40693</v>
      </c>
      <c r="J36" s="147">
        <v>36673</v>
      </c>
      <c r="K36" s="149">
        <v>35193</v>
      </c>
      <c r="L36" s="160">
        <v>30005</v>
      </c>
      <c r="M36" s="148">
        <v>48220</v>
      </c>
      <c r="N36" s="147">
        <v>45987</v>
      </c>
      <c r="O36" s="149">
        <v>46587</v>
      </c>
      <c r="P36" s="147">
        <v>34318</v>
      </c>
      <c r="Q36" s="150"/>
    </row>
    <row r="37" spans="1:17" ht="12.75">
      <c r="A37" s="139"/>
      <c r="B37" s="139"/>
      <c r="C37" s="139" t="s">
        <v>77</v>
      </c>
      <c r="D37" s="147">
        <v>8402</v>
      </c>
      <c r="E37" s="148">
        <v>10065</v>
      </c>
      <c r="F37" s="147">
        <v>9846</v>
      </c>
      <c r="G37" s="149">
        <v>10091</v>
      </c>
      <c r="H37" s="147">
        <v>13304</v>
      </c>
      <c r="I37" s="148">
        <v>10659</v>
      </c>
      <c r="J37" s="147">
        <v>10598</v>
      </c>
      <c r="K37" s="149">
        <v>8814</v>
      </c>
      <c r="L37" s="160">
        <v>0</v>
      </c>
      <c r="M37" s="148">
        <v>355</v>
      </c>
      <c r="N37" s="147">
        <v>113</v>
      </c>
      <c r="O37" s="149">
        <v>60</v>
      </c>
      <c r="P37" s="147">
        <v>0</v>
      </c>
      <c r="Q37" s="150"/>
    </row>
    <row r="38" spans="1:17" ht="12.75">
      <c r="A38" s="139"/>
      <c r="B38" s="139"/>
      <c r="C38" s="139" t="s">
        <v>78</v>
      </c>
      <c r="D38" s="147">
        <v>69606</v>
      </c>
      <c r="E38" s="148">
        <v>71918</v>
      </c>
      <c r="F38" s="147">
        <v>74665</v>
      </c>
      <c r="G38" s="149">
        <v>92340</v>
      </c>
      <c r="H38" s="147">
        <v>78682</v>
      </c>
      <c r="I38" s="148">
        <v>71122</v>
      </c>
      <c r="J38" s="147">
        <v>67825</v>
      </c>
      <c r="K38" s="149">
        <v>85874</v>
      </c>
      <c r="L38" s="147">
        <v>67416</v>
      </c>
      <c r="M38" s="148">
        <v>74256</v>
      </c>
      <c r="N38" s="147">
        <v>71946</v>
      </c>
      <c r="O38" s="149">
        <v>88613</v>
      </c>
      <c r="P38" s="147">
        <v>73225</v>
      </c>
      <c r="Q38" s="150"/>
    </row>
    <row r="39" spans="1:17" s="134" customFormat="1" ht="12.75">
      <c r="A39" s="140"/>
      <c r="B39" s="140"/>
      <c r="C39" s="140" t="s">
        <v>79</v>
      </c>
      <c r="D39" s="147">
        <v>1675</v>
      </c>
      <c r="E39" s="148">
        <v>3006</v>
      </c>
      <c r="F39" s="147">
        <v>4839</v>
      </c>
      <c r="G39" s="149">
        <v>1697</v>
      </c>
      <c r="H39" s="147">
        <v>2312</v>
      </c>
      <c r="I39" s="148">
        <v>1670</v>
      </c>
      <c r="J39" s="147">
        <v>2473</v>
      </c>
      <c r="K39" s="149">
        <v>624</v>
      </c>
      <c r="L39" s="147">
        <v>207</v>
      </c>
      <c r="M39" s="148">
        <v>747</v>
      </c>
      <c r="N39" s="147">
        <v>1796</v>
      </c>
      <c r="O39" s="149">
        <v>661</v>
      </c>
      <c r="P39" s="147">
        <v>494</v>
      </c>
      <c r="Q39" s="150"/>
    </row>
    <row r="40" spans="1:17" ht="12.75">
      <c r="A40" s="139"/>
      <c r="B40" s="139"/>
      <c r="C40" s="139" t="s">
        <v>80</v>
      </c>
      <c r="D40" s="147">
        <v>17216</v>
      </c>
      <c r="E40" s="148">
        <v>13936</v>
      </c>
      <c r="F40" s="147">
        <v>14059</v>
      </c>
      <c r="G40" s="159">
        <v>15842</v>
      </c>
      <c r="H40" s="173">
        <v>13487</v>
      </c>
      <c r="I40" s="148">
        <v>12059</v>
      </c>
      <c r="J40" s="147">
        <v>8172</v>
      </c>
      <c r="K40" s="149">
        <v>12692</v>
      </c>
      <c r="L40" s="147">
        <v>9964</v>
      </c>
      <c r="M40" s="148">
        <v>9442</v>
      </c>
      <c r="N40" s="174">
        <v>8585</v>
      </c>
      <c r="O40" s="149">
        <v>7722</v>
      </c>
      <c r="P40" s="174">
        <v>5853</v>
      </c>
      <c r="Q40" s="150"/>
    </row>
    <row r="41" spans="1:17" ht="12.75">
      <c r="A41" s="151"/>
      <c r="B41" s="151"/>
      <c r="C41" s="151" t="s">
        <v>81</v>
      </c>
      <c r="D41" s="152">
        <v>45903</v>
      </c>
      <c r="E41" s="153">
        <v>41575</v>
      </c>
      <c r="F41" s="152">
        <v>37890</v>
      </c>
      <c r="G41" s="175">
        <v>38092</v>
      </c>
      <c r="H41" s="152">
        <v>41306</v>
      </c>
      <c r="I41" s="153">
        <v>38861</v>
      </c>
      <c r="J41" s="152">
        <v>38025</v>
      </c>
      <c r="K41" s="154">
        <v>32228</v>
      </c>
      <c r="L41" s="152">
        <v>36409</v>
      </c>
      <c r="M41" s="153">
        <v>38143</v>
      </c>
      <c r="N41" s="152">
        <v>37080</v>
      </c>
      <c r="O41" s="154">
        <v>30966</v>
      </c>
      <c r="P41" s="152">
        <v>39108</v>
      </c>
      <c r="Q41" s="150"/>
    </row>
    <row r="42" spans="1:17" ht="6.75" customHeight="1">
      <c r="A42" s="139"/>
      <c r="B42" s="139"/>
      <c r="C42" s="139"/>
      <c r="D42" s="147"/>
      <c r="E42" s="148"/>
      <c r="F42" s="147"/>
      <c r="G42" s="149"/>
      <c r="H42" s="147"/>
      <c r="I42" s="148"/>
      <c r="J42" s="147"/>
      <c r="K42" s="149"/>
      <c r="L42" s="147"/>
      <c r="M42" s="148"/>
      <c r="N42" s="147"/>
      <c r="O42" s="149"/>
      <c r="P42" s="147"/>
      <c r="Q42" s="150"/>
    </row>
    <row r="43" spans="1:17" ht="12.75">
      <c r="A43" s="139"/>
      <c r="B43" s="146" t="s">
        <v>82</v>
      </c>
      <c r="C43" s="146"/>
      <c r="D43" s="155">
        <f aca="true" t="shared" si="3" ref="D43:N43">+SUM(D35:D41)</f>
        <v>204842</v>
      </c>
      <c r="E43" s="156">
        <f t="shared" si="3"/>
        <v>187398</v>
      </c>
      <c r="F43" s="155">
        <f t="shared" si="3"/>
        <v>186253</v>
      </c>
      <c r="G43" s="162">
        <f t="shared" si="3"/>
        <v>281436</v>
      </c>
      <c r="H43" s="163">
        <f t="shared" si="3"/>
        <v>271153</v>
      </c>
      <c r="I43" s="156">
        <f t="shared" si="3"/>
        <v>262550</v>
      </c>
      <c r="J43" s="155">
        <f t="shared" si="3"/>
        <v>276252</v>
      </c>
      <c r="K43" s="157">
        <f>+SUM(K35:K41)</f>
        <v>238323</v>
      </c>
      <c r="L43" s="155">
        <f>+SUM(L35:L41)</f>
        <v>190442</v>
      </c>
      <c r="M43" s="156">
        <f t="shared" si="3"/>
        <v>266210</v>
      </c>
      <c r="N43" s="155">
        <f t="shared" si="3"/>
        <v>238764</v>
      </c>
      <c r="O43" s="157">
        <f>+SUM(O35:O41)</f>
        <v>246817</v>
      </c>
      <c r="P43" s="155">
        <f>+SUM(P35:P41)</f>
        <v>229178</v>
      </c>
      <c r="Q43" s="150"/>
    </row>
    <row r="44" spans="1:17" ht="7.5" customHeight="1">
      <c r="A44" s="139"/>
      <c r="B44" s="139"/>
      <c r="C44" s="139"/>
      <c r="D44" s="147"/>
      <c r="E44" s="148"/>
      <c r="F44" s="147"/>
      <c r="G44" s="149"/>
      <c r="H44" s="147"/>
      <c r="I44" s="148"/>
      <c r="J44" s="147"/>
      <c r="K44" s="149"/>
      <c r="L44" s="147"/>
      <c r="M44" s="148"/>
      <c r="N44" s="147"/>
      <c r="O44" s="149"/>
      <c r="P44" s="147"/>
      <c r="Q44" s="150"/>
    </row>
    <row r="45" spans="1:17" ht="12.75">
      <c r="A45" s="139"/>
      <c r="B45" s="146" t="s">
        <v>83</v>
      </c>
      <c r="C45" s="139"/>
      <c r="D45" s="147"/>
      <c r="E45" s="148"/>
      <c r="F45" s="147"/>
      <c r="G45" s="149"/>
      <c r="H45" s="147"/>
      <c r="I45" s="148"/>
      <c r="J45" s="147"/>
      <c r="K45" s="149"/>
      <c r="L45" s="147"/>
      <c r="M45" s="148"/>
      <c r="N45" s="147"/>
      <c r="O45" s="149"/>
      <c r="P45" s="147"/>
      <c r="Q45" s="150"/>
    </row>
    <row r="46" spans="1:17" ht="6" customHeight="1">
      <c r="A46" s="139"/>
      <c r="B46" s="139"/>
      <c r="C46" s="172"/>
      <c r="D46" s="147"/>
      <c r="E46" s="148"/>
      <c r="F46" s="147"/>
      <c r="G46" s="149"/>
      <c r="H46" s="147"/>
      <c r="I46" s="148"/>
      <c r="J46" s="147"/>
      <c r="K46" s="149"/>
      <c r="L46" s="147"/>
      <c r="M46" s="148"/>
      <c r="N46" s="147"/>
      <c r="O46" s="149"/>
      <c r="P46" s="147"/>
      <c r="Q46" s="150"/>
    </row>
    <row r="47" spans="1:17" ht="12.75">
      <c r="A47" s="139"/>
      <c r="B47" s="139"/>
      <c r="C47" s="139" t="s">
        <v>75</v>
      </c>
      <c r="D47" s="147">
        <v>244946</v>
      </c>
      <c r="E47" s="148">
        <v>320532</v>
      </c>
      <c r="F47" s="147">
        <v>316625</v>
      </c>
      <c r="G47" s="149">
        <v>243097</v>
      </c>
      <c r="H47" s="147">
        <v>233551</v>
      </c>
      <c r="I47" s="148">
        <v>276583</v>
      </c>
      <c r="J47" s="147">
        <v>246161</v>
      </c>
      <c r="K47" s="149">
        <v>266998</v>
      </c>
      <c r="L47" s="147">
        <v>264811</v>
      </c>
      <c r="M47" s="176">
        <v>241651</v>
      </c>
      <c r="N47" s="147">
        <v>204942</v>
      </c>
      <c r="O47" s="149">
        <v>234164</v>
      </c>
      <c r="P47" s="147">
        <v>235923</v>
      </c>
      <c r="Q47" s="150"/>
    </row>
    <row r="48" spans="1:17" ht="12.75">
      <c r="A48" s="139"/>
      <c r="B48" s="139"/>
      <c r="C48" s="139" t="s">
        <v>76</v>
      </c>
      <c r="D48" s="147">
        <v>52584</v>
      </c>
      <c r="E48" s="148">
        <v>40486</v>
      </c>
      <c r="F48" s="147">
        <v>30059</v>
      </c>
      <c r="G48" s="159">
        <v>23039</v>
      </c>
      <c r="H48" s="147">
        <v>21808</v>
      </c>
      <c r="I48" s="148">
        <v>30389</v>
      </c>
      <c r="J48" s="147">
        <v>27212</v>
      </c>
      <c r="K48" s="149">
        <v>26221</v>
      </c>
      <c r="L48" s="147">
        <v>15110</v>
      </c>
      <c r="M48" s="176">
        <v>21682</v>
      </c>
      <c r="N48" s="147">
        <v>21716</v>
      </c>
      <c r="O48" s="149">
        <v>8828</v>
      </c>
      <c r="P48" s="147">
        <v>9208</v>
      </c>
      <c r="Q48" s="150"/>
    </row>
    <row r="49" spans="1:17" s="134" customFormat="1" ht="12.75">
      <c r="A49" s="140"/>
      <c r="B49" s="140"/>
      <c r="C49" s="140" t="s">
        <v>84</v>
      </c>
      <c r="D49" s="147">
        <v>5078</v>
      </c>
      <c r="E49" s="148">
        <f>8242+575</f>
        <v>8817</v>
      </c>
      <c r="F49" s="147">
        <v>10387</v>
      </c>
      <c r="G49" s="149">
        <v>11071</v>
      </c>
      <c r="H49" s="147">
        <v>13963</v>
      </c>
      <c r="I49" s="148">
        <v>15583</v>
      </c>
      <c r="J49" s="147">
        <v>19553</v>
      </c>
      <c r="K49" s="149">
        <v>18594</v>
      </c>
      <c r="L49" s="147">
        <v>21495</v>
      </c>
      <c r="M49" s="176">
        <v>29104</v>
      </c>
      <c r="N49" s="147">
        <v>29920</v>
      </c>
      <c r="O49" s="149">
        <v>10924</v>
      </c>
      <c r="P49" s="147">
        <v>11004</v>
      </c>
      <c r="Q49" s="150"/>
    </row>
    <row r="50" spans="1:17" ht="12.75">
      <c r="A50" s="140"/>
      <c r="B50" s="140"/>
      <c r="C50" s="140" t="s">
        <v>80</v>
      </c>
      <c r="D50" s="147">
        <v>13786</v>
      </c>
      <c r="E50" s="148">
        <v>5888</v>
      </c>
      <c r="F50" s="147">
        <v>8408</v>
      </c>
      <c r="G50" s="159">
        <v>10049</v>
      </c>
      <c r="H50" s="173">
        <v>11224</v>
      </c>
      <c r="I50" s="161">
        <v>9344</v>
      </c>
      <c r="J50" s="160">
        <v>9455</v>
      </c>
      <c r="K50" s="149">
        <v>9721</v>
      </c>
      <c r="L50" s="147">
        <v>10219</v>
      </c>
      <c r="M50" s="176">
        <v>10127</v>
      </c>
      <c r="N50" s="174">
        <v>10732</v>
      </c>
      <c r="O50" s="149">
        <v>12298</v>
      </c>
      <c r="P50" s="174">
        <v>10979</v>
      </c>
      <c r="Q50" s="150"/>
    </row>
    <row r="51" spans="1:17" ht="12.75">
      <c r="A51" s="151"/>
      <c r="B51" s="151"/>
      <c r="C51" s="151" t="s">
        <v>85</v>
      </c>
      <c r="D51" s="152">
        <v>2671</v>
      </c>
      <c r="E51" s="153">
        <v>3361</v>
      </c>
      <c r="F51" s="152">
        <v>2716</v>
      </c>
      <c r="G51" s="175">
        <v>1304</v>
      </c>
      <c r="H51" s="152">
        <v>975</v>
      </c>
      <c r="I51" s="153">
        <v>958</v>
      </c>
      <c r="J51" s="152">
        <v>942</v>
      </c>
      <c r="K51" s="154">
        <v>1100</v>
      </c>
      <c r="L51" s="152">
        <v>1118</v>
      </c>
      <c r="M51" s="177">
        <v>1215</v>
      </c>
      <c r="N51" s="152">
        <v>1232</v>
      </c>
      <c r="O51" s="154">
        <v>1263</v>
      </c>
      <c r="P51" s="152">
        <v>1281</v>
      </c>
      <c r="Q51" s="150"/>
    </row>
    <row r="52" spans="1:17" ht="6.75" customHeight="1">
      <c r="A52" s="139"/>
      <c r="B52" s="139"/>
      <c r="C52" s="172"/>
      <c r="D52" s="178"/>
      <c r="E52" s="179"/>
      <c r="F52" s="178"/>
      <c r="G52" s="180"/>
      <c r="H52" s="178"/>
      <c r="I52" s="179"/>
      <c r="J52" s="178"/>
      <c r="K52" s="180"/>
      <c r="L52" s="178"/>
      <c r="M52" s="179"/>
      <c r="N52" s="178"/>
      <c r="O52" s="180"/>
      <c r="P52" s="178"/>
      <c r="Q52" s="150"/>
    </row>
    <row r="53" spans="1:17" ht="12.75">
      <c r="A53" s="172"/>
      <c r="B53" s="146" t="s">
        <v>86</v>
      </c>
      <c r="C53" s="181"/>
      <c r="D53" s="155">
        <f aca="true" t="shared" si="4" ref="D53:P53">+SUM(D47:D51)</f>
        <v>319065</v>
      </c>
      <c r="E53" s="156">
        <f t="shared" si="4"/>
        <v>379084</v>
      </c>
      <c r="F53" s="155">
        <f t="shared" si="4"/>
        <v>368195</v>
      </c>
      <c r="G53" s="162">
        <f t="shared" si="4"/>
        <v>288560</v>
      </c>
      <c r="H53" s="182">
        <f t="shared" si="4"/>
        <v>281521</v>
      </c>
      <c r="I53" s="164">
        <f>+SUM(I47:I51)</f>
        <v>332857</v>
      </c>
      <c r="J53" s="182">
        <f t="shared" si="4"/>
        <v>303323</v>
      </c>
      <c r="K53" s="157">
        <f>+SUM(K47:K51)</f>
        <v>322634</v>
      </c>
      <c r="L53" s="155">
        <f t="shared" si="4"/>
        <v>312753</v>
      </c>
      <c r="M53" s="156">
        <f t="shared" si="4"/>
        <v>303779</v>
      </c>
      <c r="N53" s="183">
        <f t="shared" si="4"/>
        <v>268542</v>
      </c>
      <c r="O53" s="157">
        <f>+SUM(O47:O51)</f>
        <v>267477</v>
      </c>
      <c r="P53" s="155">
        <f t="shared" si="4"/>
        <v>268395</v>
      </c>
      <c r="Q53" s="150"/>
    </row>
    <row r="54" spans="1:17" ht="8.25" customHeight="1">
      <c r="A54" s="172"/>
      <c r="B54" s="172"/>
      <c r="C54" s="172"/>
      <c r="D54" s="147"/>
      <c r="E54" s="148"/>
      <c r="F54" s="147"/>
      <c r="G54" s="149"/>
      <c r="H54" s="147"/>
      <c r="I54" s="148"/>
      <c r="J54" s="147"/>
      <c r="K54" s="149"/>
      <c r="L54" s="147"/>
      <c r="M54" s="148"/>
      <c r="N54" s="147"/>
      <c r="O54" s="149"/>
      <c r="P54" s="147"/>
      <c r="Q54" s="150"/>
    </row>
    <row r="55" spans="1:17" ht="12.75">
      <c r="A55" s="146" t="s">
        <v>87</v>
      </c>
      <c r="B55" s="146"/>
      <c r="C55" s="146"/>
      <c r="D55" s="155">
        <f aca="true" t="shared" si="5" ref="D55:P55">+D53+D43</f>
        <v>523907</v>
      </c>
      <c r="E55" s="156">
        <f t="shared" si="5"/>
        <v>566482</v>
      </c>
      <c r="F55" s="155">
        <f t="shared" si="5"/>
        <v>554448</v>
      </c>
      <c r="G55" s="162">
        <f t="shared" si="5"/>
        <v>569996</v>
      </c>
      <c r="H55" s="163">
        <f t="shared" si="5"/>
        <v>552674</v>
      </c>
      <c r="I55" s="164">
        <f>+I53+I43</f>
        <v>595407</v>
      </c>
      <c r="J55" s="163">
        <f t="shared" si="5"/>
        <v>579575</v>
      </c>
      <c r="K55" s="157">
        <f>+K53+K43</f>
        <v>560957</v>
      </c>
      <c r="L55" s="155">
        <f t="shared" si="5"/>
        <v>503195</v>
      </c>
      <c r="M55" s="156">
        <f t="shared" si="5"/>
        <v>569989</v>
      </c>
      <c r="N55" s="155">
        <f t="shared" si="5"/>
        <v>507306</v>
      </c>
      <c r="O55" s="157">
        <f>+O53+O43</f>
        <v>514294</v>
      </c>
      <c r="P55" s="155">
        <f t="shared" si="5"/>
        <v>497573</v>
      </c>
      <c r="Q55" s="150"/>
    </row>
    <row r="56" spans="1:17" ht="7.5" customHeight="1">
      <c r="A56" s="139"/>
      <c r="B56" s="139"/>
      <c r="C56" s="139"/>
      <c r="D56" s="147"/>
      <c r="E56" s="148"/>
      <c r="F56" s="147"/>
      <c r="G56" s="149"/>
      <c r="H56" s="147"/>
      <c r="I56" s="148"/>
      <c r="J56" s="147"/>
      <c r="K56" s="149"/>
      <c r="L56" s="147"/>
      <c r="M56" s="148"/>
      <c r="N56" s="147"/>
      <c r="O56" s="149"/>
      <c r="P56" s="147"/>
      <c r="Q56" s="150"/>
    </row>
    <row r="57" spans="1:17" ht="12.75">
      <c r="A57" s="146" t="s">
        <v>88</v>
      </c>
      <c r="B57" s="139"/>
      <c r="C57" s="139"/>
      <c r="D57" s="147"/>
      <c r="E57" s="148"/>
      <c r="F57" s="147"/>
      <c r="G57" s="149"/>
      <c r="H57" s="147"/>
      <c r="I57" s="148"/>
      <c r="J57" s="147"/>
      <c r="K57" s="149"/>
      <c r="L57" s="147"/>
      <c r="M57" s="148"/>
      <c r="N57" s="147"/>
      <c r="O57" s="149"/>
      <c r="P57" s="147"/>
      <c r="Q57" s="150"/>
    </row>
    <row r="58" spans="1:17" ht="8.25" customHeight="1">
      <c r="A58" s="139"/>
      <c r="B58" s="139"/>
      <c r="C58" s="139"/>
      <c r="D58" s="147"/>
      <c r="E58" s="148"/>
      <c r="F58" s="147"/>
      <c r="G58" s="149"/>
      <c r="H58" s="147"/>
      <c r="I58" s="148"/>
      <c r="J58" s="147"/>
      <c r="K58" s="149"/>
      <c r="L58" s="147"/>
      <c r="M58" s="148"/>
      <c r="N58" s="147"/>
      <c r="O58" s="149"/>
      <c r="P58" s="147"/>
      <c r="Q58" s="150"/>
    </row>
    <row r="59" spans="1:17" ht="12.75" customHeight="1">
      <c r="A59" s="139"/>
      <c r="B59" s="146" t="s">
        <v>89</v>
      </c>
      <c r="C59" s="139"/>
      <c r="D59" s="147"/>
      <c r="E59" s="148"/>
      <c r="F59" s="147"/>
      <c r="G59" s="149"/>
      <c r="H59" s="147"/>
      <c r="I59" s="148"/>
      <c r="J59" s="147"/>
      <c r="K59" s="149"/>
      <c r="L59" s="147"/>
      <c r="M59" s="148"/>
      <c r="N59" s="147"/>
      <c r="O59" s="149"/>
      <c r="P59" s="147"/>
      <c r="Q59" s="150"/>
    </row>
    <row r="60" spans="1:17" ht="12.75">
      <c r="A60" s="139"/>
      <c r="B60" s="139"/>
      <c r="C60" s="139" t="s">
        <v>90</v>
      </c>
      <c r="D60" s="147">
        <v>104275</v>
      </c>
      <c r="E60" s="148">
        <v>104275</v>
      </c>
      <c r="F60" s="147">
        <v>104275</v>
      </c>
      <c r="G60" s="149">
        <v>104275</v>
      </c>
      <c r="H60" s="147">
        <v>104275</v>
      </c>
      <c r="I60" s="148">
        <v>104275</v>
      </c>
      <c r="J60" s="147">
        <v>104275</v>
      </c>
      <c r="K60" s="149">
        <v>104275</v>
      </c>
      <c r="L60" s="147">
        <v>104275</v>
      </c>
      <c r="M60" s="148">
        <v>104275</v>
      </c>
      <c r="N60" s="147">
        <v>104275</v>
      </c>
      <c r="O60" s="149">
        <v>104275</v>
      </c>
      <c r="P60" s="147">
        <v>104275</v>
      </c>
      <c r="Q60" s="150"/>
    </row>
    <row r="61" spans="1:17" ht="12.75">
      <c r="A61" s="139"/>
      <c r="B61" s="139"/>
      <c r="C61" s="139" t="s">
        <v>91</v>
      </c>
      <c r="D61" s="147">
        <v>27379</v>
      </c>
      <c r="E61" s="148">
        <v>27379</v>
      </c>
      <c r="F61" s="147">
        <v>27379</v>
      </c>
      <c r="G61" s="149">
        <v>27379</v>
      </c>
      <c r="H61" s="147">
        <v>27379</v>
      </c>
      <c r="I61" s="148">
        <v>27379</v>
      </c>
      <c r="J61" s="147">
        <v>27379</v>
      </c>
      <c r="K61" s="149">
        <v>27379</v>
      </c>
      <c r="L61" s="147">
        <v>27379</v>
      </c>
      <c r="M61" s="148">
        <v>27379</v>
      </c>
      <c r="N61" s="147">
        <v>27379</v>
      </c>
      <c r="O61" s="149">
        <v>27379</v>
      </c>
      <c r="P61" s="147">
        <v>27379</v>
      </c>
      <c r="Q61" s="150"/>
    </row>
    <row r="62" spans="1:17" ht="12.75">
      <c r="A62" s="139"/>
      <c r="B62" s="139"/>
      <c r="C62" s="139" t="s">
        <v>92</v>
      </c>
      <c r="D62" s="147">
        <v>-1179</v>
      </c>
      <c r="E62" s="148">
        <v>-1179</v>
      </c>
      <c r="F62" s="147">
        <v>-1179</v>
      </c>
      <c r="G62" s="149">
        <v>-1179</v>
      </c>
      <c r="H62" s="147">
        <v>-1179</v>
      </c>
      <c r="I62" s="148">
        <v>-1179</v>
      </c>
      <c r="J62" s="147">
        <v>-1179</v>
      </c>
      <c r="K62" s="149">
        <v>-1179</v>
      </c>
      <c r="L62" s="147">
        <v>-1179</v>
      </c>
      <c r="M62" s="148">
        <v>-1179</v>
      </c>
      <c r="N62" s="147">
        <v>-1179</v>
      </c>
      <c r="O62" s="149">
        <v>-307</v>
      </c>
      <c r="P62" s="147">
        <v>-307</v>
      </c>
      <c r="Q62" s="150"/>
    </row>
    <row r="63" spans="1:17" s="134" customFormat="1" ht="12.75">
      <c r="A63" s="140"/>
      <c r="B63" s="140"/>
      <c r="C63" s="140" t="s">
        <v>93</v>
      </c>
      <c r="D63" s="147">
        <v>2908</v>
      </c>
      <c r="E63" s="148">
        <v>-11080</v>
      </c>
      <c r="F63" s="147">
        <v>-6928</v>
      </c>
      <c r="G63" s="159">
        <v>5787</v>
      </c>
      <c r="H63" s="147">
        <v>31546</v>
      </c>
      <c r="I63" s="148">
        <v>9785</v>
      </c>
      <c r="J63" s="147">
        <v>9531</v>
      </c>
      <c r="K63" s="149">
        <v>9755</v>
      </c>
      <c r="L63" s="160">
        <v>7043</v>
      </c>
      <c r="M63" s="148">
        <v>18355</v>
      </c>
      <c r="N63" s="147">
        <v>14074</v>
      </c>
      <c r="O63" s="149">
        <v>14882</v>
      </c>
      <c r="P63" s="147">
        <v>8129</v>
      </c>
      <c r="Q63" s="150"/>
    </row>
    <row r="64" spans="1:17" ht="12.75">
      <c r="A64" s="151"/>
      <c r="B64" s="151"/>
      <c r="C64" s="151" t="s">
        <v>94</v>
      </c>
      <c r="D64" s="152">
        <v>407217</v>
      </c>
      <c r="E64" s="153">
        <v>361662</v>
      </c>
      <c r="F64" s="152">
        <v>388375</v>
      </c>
      <c r="G64" s="175">
        <v>397684</v>
      </c>
      <c r="H64" s="184">
        <v>419240</v>
      </c>
      <c r="I64" s="185">
        <v>365318</v>
      </c>
      <c r="J64" s="184">
        <v>388081</v>
      </c>
      <c r="K64" s="154">
        <v>398250</v>
      </c>
      <c r="L64" s="184">
        <v>414696</v>
      </c>
      <c r="M64" s="153">
        <v>353587</v>
      </c>
      <c r="N64" s="152">
        <v>378092</v>
      </c>
      <c r="O64" s="154">
        <v>385283</v>
      </c>
      <c r="P64" s="152">
        <v>400450</v>
      </c>
      <c r="Q64" s="150"/>
    </row>
    <row r="65" spans="1:17" ht="12.75">
      <c r="A65" s="139"/>
      <c r="B65" s="146" t="s">
        <v>95</v>
      </c>
      <c r="C65" s="139"/>
      <c r="D65" s="147">
        <f aca="true" t="shared" si="6" ref="D65:P65">+SUM(D60:D64)</f>
        <v>540600</v>
      </c>
      <c r="E65" s="148">
        <f t="shared" si="6"/>
        <v>481057</v>
      </c>
      <c r="F65" s="147">
        <f t="shared" si="6"/>
        <v>511922</v>
      </c>
      <c r="G65" s="159">
        <f t="shared" si="6"/>
        <v>533946</v>
      </c>
      <c r="H65" s="160">
        <f t="shared" si="6"/>
        <v>581261</v>
      </c>
      <c r="I65" s="161">
        <f t="shared" si="6"/>
        <v>505578</v>
      </c>
      <c r="J65" s="160">
        <f t="shared" si="6"/>
        <v>528087</v>
      </c>
      <c r="K65" s="149">
        <f t="shared" si="6"/>
        <v>538480</v>
      </c>
      <c r="L65" s="147">
        <f t="shared" si="6"/>
        <v>552214</v>
      </c>
      <c r="M65" s="148">
        <f t="shared" si="6"/>
        <v>502417</v>
      </c>
      <c r="N65" s="147">
        <f t="shared" si="6"/>
        <v>522641</v>
      </c>
      <c r="O65" s="149">
        <f t="shared" si="6"/>
        <v>531512</v>
      </c>
      <c r="P65" s="147">
        <f t="shared" si="6"/>
        <v>539926</v>
      </c>
      <c r="Q65" s="150"/>
    </row>
    <row r="66" spans="1:17" ht="12.75">
      <c r="A66" s="151"/>
      <c r="B66" s="186" t="s">
        <v>96</v>
      </c>
      <c r="C66" s="186"/>
      <c r="D66" s="152">
        <v>71582</v>
      </c>
      <c r="E66" s="153">
        <v>66940</v>
      </c>
      <c r="F66" s="152">
        <v>56049</v>
      </c>
      <c r="G66" s="175">
        <v>62601</v>
      </c>
      <c r="H66" s="184">
        <v>76256</v>
      </c>
      <c r="I66" s="185">
        <v>60170</v>
      </c>
      <c r="J66" s="184">
        <v>64137</v>
      </c>
      <c r="K66" s="154">
        <v>66940</v>
      </c>
      <c r="L66" s="152">
        <v>68296</v>
      </c>
      <c r="M66" s="153">
        <v>71318</v>
      </c>
      <c r="N66" s="152">
        <v>60616</v>
      </c>
      <c r="O66" s="154">
        <v>63200</v>
      </c>
      <c r="P66" s="152">
        <v>62904</v>
      </c>
      <c r="Q66" s="150"/>
    </row>
    <row r="67" spans="1:17" ht="12.75">
      <c r="A67" s="146" t="s">
        <v>97</v>
      </c>
      <c r="B67" s="181"/>
      <c r="C67" s="146"/>
      <c r="D67" s="155">
        <f aca="true" t="shared" si="7" ref="D67:P67">+D65+D66</f>
        <v>612182</v>
      </c>
      <c r="E67" s="156">
        <f t="shared" si="7"/>
        <v>547997</v>
      </c>
      <c r="F67" s="155">
        <f t="shared" si="7"/>
        <v>567971</v>
      </c>
      <c r="G67" s="162">
        <f t="shared" si="7"/>
        <v>596547</v>
      </c>
      <c r="H67" s="163">
        <f t="shared" si="7"/>
        <v>657517</v>
      </c>
      <c r="I67" s="164">
        <f t="shared" si="7"/>
        <v>565748</v>
      </c>
      <c r="J67" s="187">
        <f t="shared" si="7"/>
        <v>592224</v>
      </c>
      <c r="K67" s="157">
        <f t="shared" si="7"/>
        <v>605420</v>
      </c>
      <c r="L67" s="155">
        <f t="shared" si="7"/>
        <v>620510</v>
      </c>
      <c r="M67" s="156">
        <f t="shared" si="7"/>
        <v>573735</v>
      </c>
      <c r="N67" s="155">
        <f t="shared" si="7"/>
        <v>583257</v>
      </c>
      <c r="O67" s="157">
        <f t="shared" si="7"/>
        <v>594712</v>
      </c>
      <c r="P67" s="155">
        <f t="shared" si="7"/>
        <v>602830</v>
      </c>
      <c r="Q67" s="150"/>
    </row>
    <row r="68" spans="1:17" ht="8.25" customHeight="1">
      <c r="A68" s="139"/>
      <c r="B68" s="139"/>
      <c r="C68" s="139"/>
      <c r="D68" s="147"/>
      <c r="E68" s="148"/>
      <c r="F68" s="147"/>
      <c r="G68" s="149"/>
      <c r="H68" s="147"/>
      <c r="I68" s="148"/>
      <c r="J68" s="147"/>
      <c r="K68" s="149"/>
      <c r="L68" s="147"/>
      <c r="M68" s="148"/>
      <c r="N68" s="147"/>
      <c r="O68" s="149"/>
      <c r="P68" s="147"/>
      <c r="Q68" s="150"/>
    </row>
    <row r="69" spans="1:17" ht="13.5" thickBot="1">
      <c r="A69" s="165" t="s">
        <v>98</v>
      </c>
      <c r="B69" s="165"/>
      <c r="C69" s="165"/>
      <c r="D69" s="166">
        <f aca="true" t="shared" si="8" ref="D69:P69">+D67+D55</f>
        <v>1136089</v>
      </c>
      <c r="E69" s="167">
        <f t="shared" si="8"/>
        <v>1114479</v>
      </c>
      <c r="F69" s="166">
        <f t="shared" si="8"/>
        <v>1122419</v>
      </c>
      <c r="G69" s="168">
        <f t="shared" si="8"/>
        <v>1166543</v>
      </c>
      <c r="H69" s="169">
        <f t="shared" si="8"/>
        <v>1210191</v>
      </c>
      <c r="I69" s="170">
        <f t="shared" si="8"/>
        <v>1161155</v>
      </c>
      <c r="J69" s="169">
        <f t="shared" si="8"/>
        <v>1171799</v>
      </c>
      <c r="K69" s="171">
        <f t="shared" si="8"/>
        <v>1166377</v>
      </c>
      <c r="L69" s="166">
        <f t="shared" si="8"/>
        <v>1123705</v>
      </c>
      <c r="M69" s="167">
        <f t="shared" si="8"/>
        <v>1143724</v>
      </c>
      <c r="N69" s="166">
        <f t="shared" si="8"/>
        <v>1090563</v>
      </c>
      <c r="O69" s="171">
        <f>+O67+O55</f>
        <v>1109006</v>
      </c>
      <c r="P69" s="166">
        <f t="shared" si="8"/>
        <v>1100403</v>
      </c>
      <c r="Q69" s="150"/>
    </row>
    <row r="70" spans="1:17" ht="13.5" thickTop="1">
      <c r="A70" s="139"/>
      <c r="B70" s="139"/>
      <c r="C70" s="139"/>
      <c r="D70" s="147"/>
      <c r="E70" s="148"/>
      <c r="F70" s="147"/>
      <c r="G70" s="149"/>
      <c r="H70" s="147"/>
      <c r="I70" s="148"/>
      <c r="J70" s="147"/>
      <c r="K70" s="149"/>
      <c r="L70" s="147"/>
      <c r="M70" s="148"/>
      <c r="N70" s="147"/>
      <c r="O70" s="149"/>
      <c r="P70" s="147"/>
      <c r="Q70" s="150"/>
    </row>
    <row r="71" spans="1:17" ht="12.75">
      <c r="A71" s="158" t="s">
        <v>99</v>
      </c>
      <c r="B71" s="139"/>
      <c r="C71" s="139"/>
      <c r="D71" s="155">
        <f aca="true" t="shared" si="9" ref="D71:P71">-D10-D12+D35+D36+D47+D48</f>
        <v>238670</v>
      </c>
      <c r="E71" s="156">
        <f t="shared" si="9"/>
        <v>289482</v>
      </c>
      <c r="F71" s="155">
        <f t="shared" si="9"/>
        <v>271160</v>
      </c>
      <c r="G71" s="162">
        <f t="shared" si="9"/>
        <v>254332</v>
      </c>
      <c r="H71" s="155">
        <f>-H10-H12+H35+H36+H47+H48</f>
        <v>217780</v>
      </c>
      <c r="I71" s="156">
        <f t="shared" si="9"/>
        <v>311882</v>
      </c>
      <c r="J71" s="155">
        <f t="shared" si="9"/>
        <v>284272</v>
      </c>
      <c r="K71" s="157">
        <f t="shared" si="9"/>
        <v>269429</v>
      </c>
      <c r="L71" s="155">
        <f t="shared" si="9"/>
        <v>265360</v>
      </c>
      <c r="M71" s="156">
        <f t="shared" si="9"/>
        <v>297050</v>
      </c>
      <c r="N71" s="155">
        <f t="shared" si="9"/>
        <v>278414</v>
      </c>
      <c r="O71" s="157">
        <f t="shared" si="9"/>
        <v>289386</v>
      </c>
      <c r="P71" s="155">
        <f t="shared" si="9"/>
        <v>270451</v>
      </c>
      <c r="Q71" s="150"/>
    </row>
    <row r="72" spans="1:17" ht="13.5" thickBot="1">
      <c r="A72" s="165" t="s">
        <v>100</v>
      </c>
      <c r="B72" s="165"/>
      <c r="C72" s="165"/>
      <c r="D72" s="188">
        <f aca="true" t="shared" si="10" ref="D72:L72">+(+D35+D36+D47+D48-D10-D12)/(+D35+D36+D47+D48-D10-D12+D67)</f>
        <v>0.2805070682092773</v>
      </c>
      <c r="E72" s="189">
        <f>+(+E35+E36+E47+E48-E10-E12)/(+E35+E36+E47+E48-E10-E12+E67)</f>
        <v>0.3456588165195784</v>
      </c>
      <c r="F72" s="188">
        <f t="shared" si="10"/>
        <v>0.32314382378913425</v>
      </c>
      <c r="G72" s="190">
        <f t="shared" si="10"/>
        <v>0.2989050146965667</v>
      </c>
      <c r="H72" s="191">
        <f t="shared" si="10"/>
        <v>0.2488069763748762</v>
      </c>
      <c r="I72" s="192">
        <f t="shared" si="10"/>
        <v>0.3553684354454611</v>
      </c>
      <c r="J72" s="191">
        <f t="shared" si="10"/>
        <v>0.3243277778791917</v>
      </c>
      <c r="K72" s="193">
        <f t="shared" si="10"/>
        <v>0.3079720043116012</v>
      </c>
      <c r="L72" s="188">
        <f t="shared" si="10"/>
        <v>0.2995473376454785</v>
      </c>
      <c r="M72" s="189">
        <f>+(+M35+M36+M47+M48-M10-M12)/(+M35+M36+M47+M48-M10-M12+M67)</f>
        <v>0.3411289813214513</v>
      </c>
      <c r="N72" s="188">
        <f>+(+N35+N36+N47+N48-N10-N12)/(+N35+N36+N47+N48-N10-N12+N67)</f>
        <v>0.3231094002235192</v>
      </c>
      <c r="O72" s="193">
        <f>+(+O35+O36+O47+O48-O10-O12)/(+O35+O36+O47+O48-O10-O12+O67)</f>
        <v>0.3273234415189266</v>
      </c>
      <c r="P72" s="188">
        <f>+(+P35+P36+P47+P48-P10-P12)/(+P35+P36+P47+P48-P10-P12+P67)</f>
        <v>0.30969527563292915</v>
      </c>
      <c r="Q72" s="150"/>
    </row>
    <row r="73" ht="13.5" thickTop="1"/>
    <row r="74" spans="1:3" ht="12.75">
      <c r="A74" s="194"/>
      <c r="C74" s="195"/>
    </row>
    <row r="76" spans="1:14" ht="12.75">
      <c r="A76" s="196"/>
      <c r="N76" s="119"/>
    </row>
    <row r="77" ht="12.75">
      <c r="N77" s="119"/>
    </row>
    <row r="78" ht="12.75">
      <c r="N78" s="119"/>
    </row>
    <row r="79" ht="12.75">
      <c r="N79" s="119"/>
    </row>
    <row r="80" ht="12.75">
      <c r="N80" s="197"/>
    </row>
    <row r="81" ht="12.75">
      <c r="N81" s="198"/>
    </row>
  </sheetData>
  <sheetProtection/>
  <printOptions/>
  <pageMargins left="0.75" right="0.75" top="1" bottom="1" header="0.5" footer="0.5"/>
  <pageSetup horizontalDpi="600" verticalDpi="600" orientation="landscape" paperSize="9" scale="51" r:id="rId1"/>
  <colBreaks count="1" manualBreakCount="1">
    <brk id="7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pane xSplit="3" ySplit="4" topLeftCell="I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3" sqref="F3"/>
    </sheetView>
  </sheetViews>
  <sheetFormatPr defaultColWidth="12.57421875" defaultRowHeight="12.75"/>
  <cols>
    <col min="1" max="2" width="3.8515625" style="209" customWidth="1"/>
    <col min="3" max="3" width="58.421875" style="209" customWidth="1"/>
    <col min="4" max="16" width="11.7109375" style="209" customWidth="1"/>
    <col min="17" max="16384" width="12.57421875" style="209" customWidth="1"/>
  </cols>
  <sheetData>
    <row r="1" spans="1:16" s="202" customFormat="1" ht="12.75">
      <c r="A1" s="199" t="s">
        <v>101</v>
      </c>
      <c r="B1" s="200"/>
      <c r="C1" s="201"/>
      <c r="D1" s="117">
        <v>2008</v>
      </c>
      <c r="E1" s="117">
        <v>2008</v>
      </c>
      <c r="F1" s="117">
        <v>2008</v>
      </c>
      <c r="G1" s="118">
        <v>2008</v>
      </c>
      <c r="H1" s="117">
        <v>2009</v>
      </c>
      <c r="I1" s="117">
        <v>2009</v>
      </c>
      <c r="J1" s="117">
        <v>2009</v>
      </c>
      <c r="K1" s="118">
        <v>2009</v>
      </c>
      <c r="L1" s="117">
        <v>2010</v>
      </c>
      <c r="M1" s="117">
        <v>2010</v>
      </c>
      <c r="N1" s="117">
        <v>2010</v>
      </c>
      <c r="O1" s="118">
        <v>2010</v>
      </c>
      <c r="P1" s="117">
        <v>2011</v>
      </c>
    </row>
    <row r="2" spans="1:16" s="202" customFormat="1" ht="12.75">
      <c r="A2" s="199" t="s">
        <v>102</v>
      </c>
      <c r="B2" s="200"/>
      <c r="C2" s="200"/>
      <c r="D2" s="121" t="s">
        <v>2</v>
      </c>
      <c r="E2" s="122" t="s">
        <v>49</v>
      </c>
      <c r="F2" s="121" t="s">
        <v>6</v>
      </c>
      <c r="G2" s="123" t="s">
        <v>5</v>
      </c>
      <c r="H2" s="121" t="s">
        <v>2</v>
      </c>
      <c r="I2" s="122" t="s">
        <v>49</v>
      </c>
      <c r="J2" s="121" t="s">
        <v>6</v>
      </c>
      <c r="K2" s="123" t="s">
        <v>5</v>
      </c>
      <c r="L2" s="121" t="s">
        <v>2</v>
      </c>
      <c r="M2" s="122" t="s">
        <v>49</v>
      </c>
      <c r="N2" s="121" t="s">
        <v>6</v>
      </c>
      <c r="O2" s="123" t="s">
        <v>5</v>
      </c>
      <c r="P2" s="121" t="s">
        <v>2</v>
      </c>
    </row>
    <row r="3" spans="1:16" s="202" customFormat="1" ht="12.75">
      <c r="A3" s="199"/>
      <c r="B3" s="200"/>
      <c r="C3" s="200"/>
      <c r="D3" s="13" t="s">
        <v>7</v>
      </c>
      <c r="E3" s="13" t="s">
        <v>7</v>
      </c>
      <c r="F3" s="13" t="s">
        <v>7</v>
      </c>
      <c r="G3" s="123"/>
      <c r="H3" s="122"/>
      <c r="I3" s="122"/>
      <c r="J3" s="13"/>
      <c r="K3" s="123"/>
      <c r="L3" s="122"/>
      <c r="M3" s="122"/>
      <c r="N3" s="122"/>
      <c r="O3" s="123"/>
      <c r="P3" s="122"/>
    </row>
    <row r="4" spans="1:16" s="202" customFormat="1" ht="12.75">
      <c r="A4" s="203" t="s">
        <v>103</v>
      </c>
      <c r="B4" s="204"/>
      <c r="C4" s="204"/>
      <c r="D4" s="205" t="s">
        <v>10</v>
      </c>
      <c r="E4" s="205" t="s">
        <v>10</v>
      </c>
      <c r="F4" s="205" t="s">
        <v>10</v>
      </c>
      <c r="G4" s="206" t="s">
        <v>11</v>
      </c>
      <c r="H4" s="205" t="s">
        <v>10</v>
      </c>
      <c r="I4" s="205" t="s">
        <v>10</v>
      </c>
      <c r="J4" s="205" t="s">
        <v>10</v>
      </c>
      <c r="K4" s="206" t="s">
        <v>11</v>
      </c>
      <c r="L4" s="205" t="s">
        <v>10</v>
      </c>
      <c r="M4" s="205" t="s">
        <v>10</v>
      </c>
      <c r="N4" s="205" t="s">
        <v>10</v>
      </c>
      <c r="O4" s="206" t="s">
        <v>10</v>
      </c>
      <c r="P4" s="205" t="s">
        <v>10</v>
      </c>
    </row>
    <row r="5" spans="1:15" ht="12.75">
      <c r="A5" s="207"/>
      <c r="B5" s="207"/>
      <c r="C5" s="208"/>
      <c r="E5" s="207"/>
      <c r="G5" s="210"/>
      <c r="I5" s="207"/>
      <c r="K5" s="210"/>
      <c r="M5" s="207"/>
      <c r="O5" s="210"/>
    </row>
    <row r="6" spans="1:15" ht="12.75">
      <c r="A6" s="211" t="s">
        <v>104</v>
      </c>
      <c r="B6" s="207"/>
      <c r="C6" s="208"/>
      <c r="E6" s="207"/>
      <c r="G6" s="210"/>
      <c r="I6" s="207"/>
      <c r="K6" s="210"/>
      <c r="M6" s="207"/>
      <c r="O6" s="210"/>
    </row>
    <row r="7" spans="1:15" ht="12.75">
      <c r="A7" s="207"/>
      <c r="B7" s="207"/>
      <c r="C7" s="208"/>
      <c r="E7" s="207"/>
      <c r="G7" s="210"/>
      <c r="I7" s="207"/>
      <c r="K7" s="210"/>
      <c r="M7" s="207"/>
      <c r="O7" s="210"/>
    </row>
    <row r="8" spans="1:17" ht="12.75">
      <c r="A8" s="207"/>
      <c r="B8" s="207"/>
      <c r="C8" s="207" t="s">
        <v>43</v>
      </c>
      <c r="D8" s="212">
        <v>25588</v>
      </c>
      <c r="E8" s="213">
        <v>59900</v>
      </c>
      <c r="F8" s="212">
        <v>90665</v>
      </c>
      <c r="G8" s="214">
        <v>105593</v>
      </c>
      <c r="H8" s="212">
        <v>24403</v>
      </c>
      <c r="I8" s="213">
        <v>53300</v>
      </c>
      <c r="J8" s="212">
        <v>80451</v>
      </c>
      <c r="K8" s="214">
        <v>93253</v>
      </c>
      <c r="L8" s="212">
        <v>19264</v>
      </c>
      <c r="M8" s="213">
        <v>38875</v>
      </c>
      <c r="N8" s="212">
        <v>67659</v>
      </c>
      <c r="O8" s="214">
        <v>77371</v>
      </c>
      <c r="P8" s="215">
        <v>17867</v>
      </c>
      <c r="Q8" s="216"/>
    </row>
    <row r="9" spans="1:17" ht="12.75">
      <c r="A9" s="207"/>
      <c r="B9" s="207"/>
      <c r="C9" s="207" t="s">
        <v>105</v>
      </c>
      <c r="D9" s="212">
        <v>27953</v>
      </c>
      <c r="E9" s="213">
        <v>55637</v>
      </c>
      <c r="F9" s="212">
        <v>79184</v>
      </c>
      <c r="G9" s="214">
        <v>106120</v>
      </c>
      <c r="H9" s="212">
        <v>24786</v>
      </c>
      <c r="I9" s="213">
        <v>50961</v>
      </c>
      <c r="J9" s="212">
        <v>76337</v>
      </c>
      <c r="K9" s="214">
        <v>101920</v>
      </c>
      <c r="L9" s="212">
        <v>24140</v>
      </c>
      <c r="M9" s="213">
        <v>49425</v>
      </c>
      <c r="N9" s="212">
        <v>74228</v>
      </c>
      <c r="O9" s="214">
        <v>100872</v>
      </c>
      <c r="P9" s="215">
        <v>23994</v>
      </c>
      <c r="Q9" s="216"/>
    </row>
    <row r="10" spans="1:17" ht="12.75">
      <c r="A10" s="207"/>
      <c r="B10" s="207"/>
      <c r="C10" s="207" t="s">
        <v>42</v>
      </c>
      <c r="D10" s="212">
        <v>7426</v>
      </c>
      <c r="E10" s="213">
        <v>16885</v>
      </c>
      <c r="F10" s="212">
        <v>24020</v>
      </c>
      <c r="G10" s="214">
        <v>27698</v>
      </c>
      <c r="H10" s="212">
        <v>5463</v>
      </c>
      <c r="I10" s="213">
        <v>11430</v>
      </c>
      <c r="J10" s="212">
        <v>19684</v>
      </c>
      <c r="K10" s="214">
        <v>20958</v>
      </c>
      <c r="L10" s="212">
        <v>5750</v>
      </c>
      <c r="M10" s="213">
        <v>16902</v>
      </c>
      <c r="N10" s="212">
        <v>23554</v>
      </c>
      <c r="O10" s="214">
        <v>6583</v>
      </c>
      <c r="P10" s="215">
        <v>2944</v>
      </c>
      <c r="Q10" s="216"/>
    </row>
    <row r="11" spans="1:17" ht="12.75">
      <c r="A11" s="207"/>
      <c r="B11" s="207"/>
      <c r="C11" s="207" t="s">
        <v>106</v>
      </c>
      <c r="D11" s="212">
        <v>7980</v>
      </c>
      <c r="E11" s="213">
        <v>12461</v>
      </c>
      <c r="F11" s="212">
        <v>20696</v>
      </c>
      <c r="G11" s="214">
        <v>30308</v>
      </c>
      <c r="H11" s="212">
        <v>9742</v>
      </c>
      <c r="I11" s="213">
        <v>15262</v>
      </c>
      <c r="J11" s="212">
        <v>25671</v>
      </c>
      <c r="K11" s="214">
        <v>32813</v>
      </c>
      <c r="L11" s="212">
        <v>8503</v>
      </c>
      <c r="M11" s="213">
        <v>14286</v>
      </c>
      <c r="N11" s="212">
        <v>21481</v>
      </c>
      <c r="O11" s="214">
        <v>28113</v>
      </c>
      <c r="P11" s="215">
        <v>8440</v>
      </c>
      <c r="Q11" s="216"/>
    </row>
    <row r="12" spans="1:17" ht="12.75">
      <c r="A12" s="207"/>
      <c r="B12" s="207"/>
      <c r="C12" s="207" t="s">
        <v>107</v>
      </c>
      <c r="D12" s="212">
        <v>-12</v>
      </c>
      <c r="E12" s="213">
        <v>-545</v>
      </c>
      <c r="F12" s="212">
        <v>-717</v>
      </c>
      <c r="G12" s="214">
        <v>-1341</v>
      </c>
      <c r="H12" s="212">
        <v>176</v>
      </c>
      <c r="I12" s="213">
        <v>141</v>
      </c>
      <c r="J12" s="212">
        <v>116</v>
      </c>
      <c r="K12" s="214">
        <v>109</v>
      </c>
      <c r="L12" s="212">
        <v>9</v>
      </c>
      <c r="M12" s="213">
        <v>18</v>
      </c>
      <c r="N12" s="212">
        <v>20</v>
      </c>
      <c r="O12" s="214">
        <v>27</v>
      </c>
      <c r="P12" s="215">
        <v>1</v>
      </c>
      <c r="Q12" s="216"/>
    </row>
    <row r="13" spans="1:17" ht="12.75">
      <c r="A13" s="207"/>
      <c r="B13" s="207"/>
      <c r="C13" s="207" t="s">
        <v>108</v>
      </c>
      <c r="D13" s="212">
        <v>-5394</v>
      </c>
      <c r="E13" s="213">
        <v>-15785</v>
      </c>
      <c r="F13" s="212">
        <v>-19396</v>
      </c>
      <c r="G13" s="214">
        <v>-6898</v>
      </c>
      <c r="H13" s="212">
        <v>-1126</v>
      </c>
      <c r="I13" s="213">
        <v>-20332</v>
      </c>
      <c r="J13" s="212">
        <v>-18514</v>
      </c>
      <c r="K13" s="214">
        <v>-9576</v>
      </c>
      <c r="L13" s="212">
        <v>-9067</v>
      </c>
      <c r="M13" s="213">
        <v>-11505</v>
      </c>
      <c r="N13" s="212">
        <v>-10535</v>
      </c>
      <c r="O13" s="214">
        <v>-15567</v>
      </c>
      <c r="P13" s="215">
        <v>641</v>
      </c>
      <c r="Q13" s="216"/>
    </row>
    <row r="14" spans="1:17" ht="12.75">
      <c r="A14" s="207"/>
      <c r="B14" s="207"/>
      <c r="C14" s="207" t="s">
        <v>109</v>
      </c>
      <c r="D14" s="212">
        <v>-6874</v>
      </c>
      <c r="E14" s="213">
        <v>-9012</v>
      </c>
      <c r="F14" s="212">
        <v>-14616</v>
      </c>
      <c r="G14" s="214">
        <v>-20768</v>
      </c>
      <c r="H14" s="212">
        <v>-5310</v>
      </c>
      <c r="I14" s="213">
        <v>-6601</v>
      </c>
      <c r="J14" s="212">
        <v>-13002</v>
      </c>
      <c r="K14" s="214">
        <v>-16053</v>
      </c>
      <c r="L14" s="212">
        <v>-4935</v>
      </c>
      <c r="M14" s="213">
        <v>-4458</v>
      </c>
      <c r="N14" s="212">
        <v>-10731</v>
      </c>
      <c r="O14" s="214">
        <v>-11419</v>
      </c>
      <c r="P14" s="215">
        <v>-4104</v>
      </c>
      <c r="Q14" s="216"/>
    </row>
    <row r="15" spans="1:17" ht="12.75">
      <c r="A15" s="207"/>
      <c r="B15" s="207"/>
      <c r="C15" s="207" t="s">
        <v>110</v>
      </c>
      <c r="D15" s="212">
        <v>-6540</v>
      </c>
      <c r="E15" s="213">
        <f>+-13754+121</f>
        <v>-13633</v>
      </c>
      <c r="F15" s="212">
        <f>121+-24343</f>
        <v>-24222</v>
      </c>
      <c r="G15" s="214">
        <f>127+-34119</f>
        <v>-33992</v>
      </c>
      <c r="H15" s="212">
        <v>-6549</v>
      </c>
      <c r="I15" s="213">
        <v>-16973</v>
      </c>
      <c r="J15" s="212">
        <v>-26737</v>
      </c>
      <c r="K15" s="214">
        <f>-36478</f>
        <v>-36478</v>
      </c>
      <c r="L15" s="212">
        <v>-5413</v>
      </c>
      <c r="M15" s="213">
        <v>-14037</v>
      </c>
      <c r="N15" s="212">
        <v>-22693</v>
      </c>
      <c r="O15" s="214">
        <v>-27331</v>
      </c>
      <c r="P15" s="215">
        <v>-5221</v>
      </c>
      <c r="Q15" s="216"/>
    </row>
    <row r="16" spans="1:17" ht="12.75">
      <c r="A16" s="207"/>
      <c r="B16" s="207"/>
      <c r="C16" s="207" t="s">
        <v>111</v>
      </c>
      <c r="D16" s="212">
        <v>1394</v>
      </c>
      <c r="E16" s="213">
        <v>2846</v>
      </c>
      <c r="F16" s="212">
        <v>5522</v>
      </c>
      <c r="G16" s="214">
        <v>7923</v>
      </c>
      <c r="H16" s="212">
        <v>2484</v>
      </c>
      <c r="I16" s="213">
        <v>4577</v>
      </c>
      <c r="J16" s="212">
        <v>6599</v>
      </c>
      <c r="K16" s="214">
        <v>8453</v>
      </c>
      <c r="L16" s="212">
        <v>1521</v>
      </c>
      <c r="M16" s="213">
        <v>2901</v>
      </c>
      <c r="N16" s="212">
        <v>3800</v>
      </c>
      <c r="O16" s="214">
        <v>4919</v>
      </c>
      <c r="P16" s="215">
        <v>1047</v>
      </c>
      <c r="Q16" s="216"/>
    </row>
    <row r="17" spans="1:17" ht="12.75">
      <c r="A17" s="217"/>
      <c r="B17" s="217"/>
      <c r="C17" s="217" t="s">
        <v>112</v>
      </c>
      <c r="D17" s="218">
        <v>-2405</v>
      </c>
      <c r="E17" s="219">
        <v>-6128</v>
      </c>
      <c r="F17" s="218">
        <v>-7310</v>
      </c>
      <c r="G17" s="220">
        <v>-4354</v>
      </c>
      <c r="H17" s="218">
        <v>-3533</v>
      </c>
      <c r="I17" s="219">
        <v>-2757</v>
      </c>
      <c r="J17" s="218">
        <v>-2891</v>
      </c>
      <c r="K17" s="220">
        <v>-1604</v>
      </c>
      <c r="L17" s="218">
        <v>45</v>
      </c>
      <c r="M17" s="219">
        <v>-54</v>
      </c>
      <c r="N17" s="218">
        <v>1402</v>
      </c>
      <c r="O17" s="220">
        <v>1102</v>
      </c>
      <c r="P17" s="221">
        <v>-989</v>
      </c>
      <c r="Q17" s="216"/>
    </row>
    <row r="18" spans="1:17" ht="1.5" customHeight="1">
      <c r="A18" s="207"/>
      <c r="B18" s="207"/>
      <c r="C18" s="207"/>
      <c r="D18" s="222"/>
      <c r="E18" s="213"/>
      <c r="F18" s="212"/>
      <c r="G18" s="214"/>
      <c r="H18" s="212"/>
      <c r="I18" s="213"/>
      <c r="J18" s="212"/>
      <c r="K18" s="214"/>
      <c r="L18" s="212"/>
      <c r="M18" s="213"/>
      <c r="N18" s="212"/>
      <c r="O18" s="214"/>
      <c r="P18" s="215"/>
      <c r="Q18" s="216"/>
    </row>
    <row r="19" spans="1:17" ht="12.75">
      <c r="A19" s="207"/>
      <c r="B19" s="211" t="s">
        <v>113</v>
      </c>
      <c r="C19" s="207"/>
      <c r="D19" s="223">
        <f aca="true" t="shared" si="0" ref="D19:P19">+SUM(D8:D17)</f>
        <v>49116</v>
      </c>
      <c r="E19" s="224">
        <f t="shared" si="0"/>
        <v>102626</v>
      </c>
      <c r="F19" s="223">
        <f t="shared" si="0"/>
        <v>153826</v>
      </c>
      <c r="G19" s="225">
        <f t="shared" si="0"/>
        <v>210289</v>
      </c>
      <c r="H19" s="223">
        <f t="shared" si="0"/>
        <v>50536</v>
      </c>
      <c r="I19" s="224">
        <f>+SUM(I8:I17)</f>
        <v>89008</v>
      </c>
      <c r="J19" s="223">
        <f t="shared" si="0"/>
        <v>147714</v>
      </c>
      <c r="K19" s="225">
        <f>+SUM(K8:K17)</f>
        <v>193795</v>
      </c>
      <c r="L19" s="223">
        <f t="shared" si="0"/>
        <v>39817</v>
      </c>
      <c r="M19" s="224">
        <f>+SUM(M8:M17)</f>
        <v>92353</v>
      </c>
      <c r="N19" s="223">
        <f t="shared" si="0"/>
        <v>148185</v>
      </c>
      <c r="O19" s="225">
        <f>+SUM(O8:O17)</f>
        <v>164670</v>
      </c>
      <c r="P19" s="223">
        <f t="shared" si="0"/>
        <v>44620</v>
      </c>
      <c r="Q19" s="216"/>
    </row>
    <row r="20" spans="1:17" ht="12.75">
      <c r="A20" s="207"/>
      <c r="B20" s="207"/>
      <c r="C20" s="207"/>
      <c r="D20" s="212"/>
      <c r="E20" s="213"/>
      <c r="F20" s="212"/>
      <c r="G20" s="214"/>
      <c r="H20" s="212"/>
      <c r="I20" s="213"/>
      <c r="J20" s="212"/>
      <c r="K20" s="214"/>
      <c r="L20" s="212"/>
      <c r="M20" s="213"/>
      <c r="N20" s="212"/>
      <c r="O20" s="214"/>
      <c r="P20" s="215"/>
      <c r="Q20" s="216"/>
    </row>
    <row r="21" spans="1:17" ht="12.75">
      <c r="A21" s="211" t="s">
        <v>114</v>
      </c>
      <c r="B21" s="207"/>
      <c r="C21" s="207"/>
      <c r="D21" s="212"/>
      <c r="E21" s="213"/>
      <c r="F21" s="226"/>
      <c r="G21" s="214"/>
      <c r="H21" s="212"/>
      <c r="I21" s="213"/>
      <c r="J21" s="212"/>
      <c r="K21" s="214"/>
      <c r="L21" s="212"/>
      <c r="M21" s="213"/>
      <c r="N21" s="212"/>
      <c r="O21" s="214"/>
      <c r="P21" s="215"/>
      <c r="Q21" s="216"/>
    </row>
    <row r="22" spans="1:17" ht="12.75">
      <c r="A22" s="207"/>
      <c r="B22" s="207"/>
      <c r="C22" s="208"/>
      <c r="D22" s="212"/>
      <c r="E22" s="213"/>
      <c r="F22" s="212"/>
      <c r="G22" s="214"/>
      <c r="H22" s="212"/>
      <c r="I22" s="213"/>
      <c r="J22" s="212"/>
      <c r="K22" s="214"/>
      <c r="L22" s="212"/>
      <c r="M22" s="213"/>
      <c r="N22" s="212"/>
      <c r="O22" s="214"/>
      <c r="P22" s="215"/>
      <c r="Q22" s="216"/>
    </row>
    <row r="23" spans="1:17" ht="12.75">
      <c r="A23" s="207"/>
      <c r="B23" s="207"/>
      <c r="C23" s="207" t="s">
        <v>115</v>
      </c>
      <c r="D23" s="227">
        <v>-12746</v>
      </c>
      <c r="E23" s="228">
        <v>-38732</v>
      </c>
      <c r="F23" s="227">
        <v>-57951</v>
      </c>
      <c r="G23" s="214">
        <v>-107949</v>
      </c>
      <c r="H23" s="212">
        <v>-19864</v>
      </c>
      <c r="I23" s="213">
        <v>-49194</v>
      </c>
      <c r="J23" s="212">
        <v>-71544</v>
      </c>
      <c r="K23" s="214">
        <v>-101864</v>
      </c>
      <c r="L23" s="212">
        <v>-15669</v>
      </c>
      <c r="M23" s="229">
        <v>-36176</v>
      </c>
      <c r="N23" s="212">
        <v>-54303</v>
      </c>
      <c r="O23" s="214">
        <v>-91762</v>
      </c>
      <c r="P23" s="215">
        <v>-12314</v>
      </c>
      <c r="Q23" s="216"/>
    </row>
    <row r="24" spans="1:17" ht="12.75">
      <c r="A24" s="207"/>
      <c r="B24" s="207"/>
      <c r="C24" s="207" t="s">
        <v>116</v>
      </c>
      <c r="D24" s="227">
        <v>-19403</v>
      </c>
      <c r="E24" s="228">
        <v>-17059</v>
      </c>
      <c r="F24" s="227">
        <v>-16770</v>
      </c>
      <c r="G24" s="214">
        <v>-8090</v>
      </c>
      <c r="H24" s="212">
        <v>-9858</v>
      </c>
      <c r="I24" s="213">
        <v>-10226</v>
      </c>
      <c r="J24" s="212">
        <v>-11616</v>
      </c>
      <c r="K24" s="214">
        <v>-8364</v>
      </c>
      <c r="L24" s="212">
        <v>-6103</v>
      </c>
      <c r="M24" s="229">
        <v>-3797</v>
      </c>
      <c r="N24" s="212">
        <v>-4177</v>
      </c>
      <c r="O24" s="214">
        <v>4462</v>
      </c>
      <c r="P24" s="215">
        <v>-8097</v>
      </c>
      <c r="Q24" s="216"/>
    </row>
    <row r="25" spans="1:17" ht="12.75">
      <c r="A25" s="207"/>
      <c r="B25" s="207"/>
      <c r="C25" s="207" t="s">
        <v>117</v>
      </c>
      <c r="D25" s="212">
        <v>0</v>
      </c>
      <c r="E25" s="213">
        <v>0</v>
      </c>
      <c r="F25" s="212">
        <v>-387</v>
      </c>
      <c r="G25" s="214">
        <v>-762</v>
      </c>
      <c r="H25" s="212">
        <v>0</v>
      </c>
      <c r="I25" s="213">
        <v>-300</v>
      </c>
      <c r="J25" s="212">
        <v>-1435</v>
      </c>
      <c r="K25" s="214">
        <v>-5193</v>
      </c>
      <c r="L25" s="212">
        <v>-9</v>
      </c>
      <c r="M25" s="229">
        <v>-96</v>
      </c>
      <c r="N25" s="212">
        <v>-1493</v>
      </c>
      <c r="O25" s="214">
        <v>-1534</v>
      </c>
      <c r="P25" s="215">
        <v>-941</v>
      </c>
      <c r="Q25" s="216"/>
    </row>
    <row r="26" spans="1:17" ht="12.75">
      <c r="A26" s="207"/>
      <c r="B26" s="207"/>
      <c r="C26" s="208" t="s">
        <v>118</v>
      </c>
      <c r="D26" s="212">
        <v>0</v>
      </c>
      <c r="E26" s="213">
        <v>0</v>
      </c>
      <c r="F26" s="212">
        <v>0</v>
      </c>
      <c r="G26" s="214">
        <v>0</v>
      </c>
      <c r="H26" s="212">
        <v>0</v>
      </c>
      <c r="I26" s="213">
        <v>0</v>
      </c>
      <c r="J26" s="212">
        <v>0</v>
      </c>
      <c r="K26" s="214">
        <v>460</v>
      </c>
      <c r="L26" s="212">
        <v>0</v>
      </c>
      <c r="M26" s="229">
        <v>0</v>
      </c>
      <c r="N26" s="212">
        <v>6</v>
      </c>
      <c r="O26" s="214">
        <v>6</v>
      </c>
      <c r="P26" s="215">
        <v>455</v>
      </c>
      <c r="Q26" s="216"/>
    </row>
    <row r="27" spans="1:17" ht="12.75">
      <c r="A27" s="207"/>
      <c r="B27" s="207"/>
      <c r="C27" s="207" t="s">
        <v>119</v>
      </c>
      <c r="D27" s="212">
        <v>22299</v>
      </c>
      <c r="E27" s="213">
        <v>8497</v>
      </c>
      <c r="F27" s="212">
        <v>11867</v>
      </c>
      <c r="G27" s="214">
        <v>-4075</v>
      </c>
      <c r="H27" s="212">
        <v>-11660</v>
      </c>
      <c r="I27" s="213">
        <v>-874</v>
      </c>
      <c r="J27" s="212">
        <v>-15128</v>
      </c>
      <c r="K27" s="214">
        <v>-18547</v>
      </c>
      <c r="L27" s="212">
        <v>39174</v>
      </c>
      <c r="M27" s="229">
        <v>17120</v>
      </c>
      <c r="N27" s="212">
        <v>39584</v>
      </c>
      <c r="O27" s="214">
        <v>34327</v>
      </c>
      <c r="P27" s="215">
        <v>-8160</v>
      </c>
      <c r="Q27" s="216"/>
    </row>
    <row r="28" spans="1:17" ht="12.75">
      <c r="A28" s="207"/>
      <c r="B28" s="207"/>
      <c r="C28" s="207" t="s">
        <v>120</v>
      </c>
      <c r="D28" s="212">
        <v>1270</v>
      </c>
      <c r="E28" s="213">
        <v>1270</v>
      </c>
      <c r="F28" s="212">
        <v>1270</v>
      </c>
      <c r="G28" s="214">
        <v>1233</v>
      </c>
      <c r="H28" s="212">
        <v>0</v>
      </c>
      <c r="I28" s="213">
        <v>0</v>
      </c>
      <c r="J28" s="212">
        <v>0</v>
      </c>
      <c r="K28" s="214">
        <v>2074</v>
      </c>
      <c r="L28" s="212">
        <v>780</v>
      </c>
      <c r="M28" s="229">
        <v>780</v>
      </c>
      <c r="N28" s="212">
        <v>780</v>
      </c>
      <c r="O28" s="214">
        <v>780</v>
      </c>
      <c r="P28" s="215">
        <v>0</v>
      </c>
      <c r="Q28" s="216"/>
    </row>
    <row r="29" spans="1:17" ht="12.75">
      <c r="A29" s="217"/>
      <c r="B29" s="217"/>
      <c r="C29" s="217" t="s">
        <v>121</v>
      </c>
      <c r="D29" s="218">
        <v>2464</v>
      </c>
      <c r="E29" s="219">
        <v>2690</v>
      </c>
      <c r="F29" s="218">
        <v>8271</v>
      </c>
      <c r="G29" s="220">
        <v>6194</v>
      </c>
      <c r="H29" s="218">
        <v>503</v>
      </c>
      <c r="I29" s="219">
        <v>707</v>
      </c>
      <c r="J29" s="218">
        <v>889</v>
      </c>
      <c r="K29" s="220">
        <v>1135</v>
      </c>
      <c r="L29" s="218">
        <v>197</v>
      </c>
      <c r="M29" s="219">
        <v>361</v>
      </c>
      <c r="N29" s="218">
        <v>725</v>
      </c>
      <c r="O29" s="220">
        <v>873</v>
      </c>
      <c r="P29" s="221">
        <v>3282</v>
      </c>
      <c r="Q29" s="216"/>
    </row>
    <row r="30" spans="1:17" ht="3.75" customHeight="1">
      <c r="A30" s="207"/>
      <c r="B30" s="207"/>
      <c r="C30" s="207"/>
      <c r="D30" s="230"/>
      <c r="E30" s="213"/>
      <c r="F30" s="212"/>
      <c r="G30" s="214"/>
      <c r="H30" s="212"/>
      <c r="I30" s="213"/>
      <c r="J30" s="212"/>
      <c r="K30" s="214"/>
      <c r="L30" s="212"/>
      <c r="M30" s="213"/>
      <c r="N30" s="212"/>
      <c r="O30" s="214"/>
      <c r="P30" s="215"/>
      <c r="Q30" s="216"/>
    </row>
    <row r="31" spans="1:17" ht="12.75">
      <c r="A31" s="207"/>
      <c r="B31" s="211" t="s">
        <v>122</v>
      </c>
      <c r="C31" s="207"/>
      <c r="D31" s="223">
        <f aca="true" t="shared" si="1" ref="D31:P31">SUM(D23:D30)</f>
        <v>-6116</v>
      </c>
      <c r="E31" s="224">
        <f t="shared" si="1"/>
        <v>-43334</v>
      </c>
      <c r="F31" s="223">
        <f t="shared" si="1"/>
        <v>-53700</v>
      </c>
      <c r="G31" s="225">
        <f t="shared" si="1"/>
        <v>-113449</v>
      </c>
      <c r="H31" s="223">
        <f t="shared" si="1"/>
        <v>-40879</v>
      </c>
      <c r="I31" s="224">
        <f t="shared" si="1"/>
        <v>-59887</v>
      </c>
      <c r="J31" s="223">
        <f t="shared" si="1"/>
        <v>-98834</v>
      </c>
      <c r="K31" s="225">
        <f t="shared" si="1"/>
        <v>-130299</v>
      </c>
      <c r="L31" s="223">
        <f t="shared" si="1"/>
        <v>18370</v>
      </c>
      <c r="M31" s="224">
        <f>SUM(M23:M30)</f>
        <v>-21808</v>
      </c>
      <c r="N31" s="223">
        <f t="shared" si="1"/>
        <v>-18878</v>
      </c>
      <c r="O31" s="225">
        <f>SUM(O23:O30)</f>
        <v>-52848</v>
      </c>
      <c r="P31" s="223">
        <f t="shared" si="1"/>
        <v>-25775</v>
      </c>
      <c r="Q31" s="216"/>
    </row>
    <row r="32" spans="1:17" ht="12.75">
      <c r="A32" s="207"/>
      <c r="B32" s="207"/>
      <c r="C32" s="208"/>
      <c r="D32" s="230"/>
      <c r="E32" s="213"/>
      <c r="F32" s="212"/>
      <c r="G32" s="214"/>
      <c r="H32" s="212"/>
      <c r="I32" s="213"/>
      <c r="J32" s="212"/>
      <c r="K32" s="214"/>
      <c r="L32" s="212"/>
      <c r="M32" s="213"/>
      <c r="N32" s="212"/>
      <c r="O32" s="214"/>
      <c r="P32" s="215"/>
      <c r="Q32" s="216"/>
    </row>
    <row r="33" spans="1:17" ht="12.75">
      <c r="A33" s="211" t="s">
        <v>123</v>
      </c>
      <c r="B33" s="207"/>
      <c r="C33" s="207"/>
      <c r="D33" s="212"/>
      <c r="E33" s="213"/>
      <c r="F33" s="212"/>
      <c r="G33" s="214"/>
      <c r="H33" s="212"/>
      <c r="I33" s="213"/>
      <c r="J33" s="212"/>
      <c r="K33" s="214"/>
      <c r="L33" s="212"/>
      <c r="M33" s="213"/>
      <c r="N33" s="212"/>
      <c r="O33" s="214"/>
      <c r="P33" s="215"/>
      <c r="Q33" s="216"/>
    </row>
    <row r="34" spans="1:17" ht="12.75">
      <c r="A34" s="207"/>
      <c r="B34" s="207"/>
      <c r="C34" s="207"/>
      <c r="D34" s="212"/>
      <c r="E34" s="213"/>
      <c r="F34" s="212"/>
      <c r="G34" s="214"/>
      <c r="H34" s="212"/>
      <c r="I34" s="213"/>
      <c r="J34" s="212"/>
      <c r="K34" s="214"/>
      <c r="L34" s="212"/>
      <c r="M34" s="213"/>
      <c r="N34" s="212"/>
      <c r="O34" s="214"/>
      <c r="P34" s="215"/>
      <c r="Q34" s="216"/>
    </row>
    <row r="35" spans="1:17" ht="12.75">
      <c r="A35" s="207"/>
      <c r="B35" s="207"/>
      <c r="C35" s="231" t="s">
        <v>124</v>
      </c>
      <c r="D35" s="212">
        <v>-1</v>
      </c>
      <c r="E35" s="213">
        <v>-77049</v>
      </c>
      <c r="F35" s="212">
        <v>-95269</v>
      </c>
      <c r="G35" s="214">
        <v>-95343</v>
      </c>
      <c r="H35" s="212">
        <v>0</v>
      </c>
      <c r="I35" s="213">
        <v>-90419</v>
      </c>
      <c r="J35" s="212">
        <v>-93619</v>
      </c>
      <c r="K35" s="214">
        <v>-93640</v>
      </c>
      <c r="L35" s="212">
        <v>-13</v>
      </c>
      <c r="M35" s="229">
        <v>-77031</v>
      </c>
      <c r="N35" s="212">
        <v>-91545</v>
      </c>
      <c r="O35" s="214">
        <v>-91819</v>
      </c>
      <c r="P35" s="215">
        <v>-10</v>
      </c>
      <c r="Q35" s="216"/>
    </row>
    <row r="36" spans="1:17" ht="12.75">
      <c r="A36" s="207"/>
      <c r="B36" s="207"/>
      <c r="C36" s="231" t="s">
        <v>125</v>
      </c>
      <c r="D36" s="212">
        <v>-12798</v>
      </c>
      <c r="E36" s="213">
        <v>35908</v>
      </c>
      <c r="F36" s="212">
        <v>19062</v>
      </c>
      <c r="G36" s="214">
        <v>16113</v>
      </c>
      <c r="H36" s="212">
        <v>-14103</v>
      </c>
      <c r="I36" s="213">
        <v>45497</v>
      </c>
      <c r="J36" s="212">
        <v>29184</v>
      </c>
      <c r="K36" s="214">
        <v>-2920</v>
      </c>
      <c r="L36" s="212">
        <v>-46191</v>
      </c>
      <c r="M36" s="229">
        <v>5028</v>
      </c>
      <c r="N36" s="212">
        <v>-54190</v>
      </c>
      <c r="O36" s="214">
        <v>-38748</v>
      </c>
      <c r="P36" s="215">
        <v>-8198</v>
      </c>
      <c r="Q36" s="216"/>
    </row>
    <row r="37" spans="1:17" ht="12.75">
      <c r="A37" s="217"/>
      <c r="B37" s="217"/>
      <c r="C37" s="217" t="s">
        <v>126</v>
      </c>
      <c r="D37" s="218">
        <v>0</v>
      </c>
      <c r="E37" s="219">
        <v>0</v>
      </c>
      <c r="F37" s="218">
        <v>0</v>
      </c>
      <c r="G37" s="220">
        <v>0</v>
      </c>
      <c r="H37" s="218">
        <v>0</v>
      </c>
      <c r="I37" s="219">
        <v>0</v>
      </c>
      <c r="J37" s="218">
        <v>0</v>
      </c>
      <c r="K37" s="220">
        <v>0</v>
      </c>
      <c r="L37" s="218">
        <v>0</v>
      </c>
      <c r="M37" s="219">
        <v>0</v>
      </c>
      <c r="N37" s="218">
        <v>-22</v>
      </c>
      <c r="O37" s="220">
        <v>-22</v>
      </c>
      <c r="P37" s="221">
        <v>0</v>
      </c>
      <c r="Q37" s="216"/>
    </row>
    <row r="38" spans="1:17" ht="1.5" customHeight="1">
      <c r="A38" s="207"/>
      <c r="B38" s="207"/>
      <c r="C38" s="207"/>
      <c r="D38" s="212"/>
      <c r="E38" s="213"/>
      <c r="F38" s="212"/>
      <c r="G38" s="214"/>
      <c r="H38" s="212"/>
      <c r="I38" s="213"/>
      <c r="J38" s="212"/>
      <c r="K38" s="214"/>
      <c r="L38" s="212"/>
      <c r="M38" s="213"/>
      <c r="N38" s="212"/>
      <c r="O38" s="214"/>
      <c r="P38" s="215"/>
      <c r="Q38" s="216"/>
    </row>
    <row r="39" spans="1:17" ht="12.75">
      <c r="A39" s="207"/>
      <c r="B39" s="211" t="s">
        <v>127</v>
      </c>
      <c r="C39" s="207"/>
      <c r="D39" s="223">
        <f aca="true" t="shared" si="2" ref="D39:P39">+SUM(D35:D37)</f>
        <v>-12799</v>
      </c>
      <c r="E39" s="224">
        <f t="shared" si="2"/>
        <v>-41141</v>
      </c>
      <c r="F39" s="223">
        <f t="shared" si="2"/>
        <v>-76207</v>
      </c>
      <c r="G39" s="225">
        <f t="shared" si="2"/>
        <v>-79230</v>
      </c>
      <c r="H39" s="223">
        <f t="shared" si="2"/>
        <v>-14103</v>
      </c>
      <c r="I39" s="224">
        <f t="shared" si="2"/>
        <v>-44922</v>
      </c>
      <c r="J39" s="223">
        <f t="shared" si="2"/>
        <v>-64435</v>
      </c>
      <c r="K39" s="225">
        <f>+SUM(K35:K37)</f>
        <v>-96560</v>
      </c>
      <c r="L39" s="223">
        <f t="shared" si="2"/>
        <v>-46204</v>
      </c>
      <c r="M39" s="224">
        <f>+SUM(M35:M37)</f>
        <v>-72003</v>
      </c>
      <c r="N39" s="223">
        <f t="shared" si="2"/>
        <v>-145757</v>
      </c>
      <c r="O39" s="225">
        <f>+SUM(O35:O37)</f>
        <v>-130589</v>
      </c>
      <c r="P39" s="223">
        <f t="shared" si="2"/>
        <v>-8208</v>
      </c>
      <c r="Q39" s="216"/>
    </row>
    <row r="40" spans="1:17" ht="7.5" customHeight="1">
      <c r="A40" s="207"/>
      <c r="B40" s="232"/>
      <c r="C40" s="207"/>
      <c r="D40" s="212"/>
      <c r="E40" s="213"/>
      <c r="F40" s="212"/>
      <c r="G40" s="214"/>
      <c r="H40" s="212"/>
      <c r="I40" s="213"/>
      <c r="J40" s="212"/>
      <c r="K40" s="214"/>
      <c r="L40" s="212"/>
      <c r="M40" s="213"/>
      <c r="N40" s="212"/>
      <c r="O40" s="214"/>
      <c r="P40" s="215"/>
      <c r="Q40" s="216"/>
    </row>
    <row r="41" spans="1:17" ht="12.75">
      <c r="A41" s="207"/>
      <c r="B41" s="211" t="s">
        <v>128</v>
      </c>
      <c r="C41" s="207"/>
      <c r="D41" s="223">
        <v>1221</v>
      </c>
      <c r="E41" s="224">
        <v>-3156</v>
      </c>
      <c r="F41" s="223">
        <v>-1854</v>
      </c>
      <c r="G41" s="225">
        <v>1404</v>
      </c>
      <c r="H41" s="223">
        <v>5780</v>
      </c>
      <c r="I41" s="224">
        <v>805</v>
      </c>
      <c r="J41" s="223">
        <v>688</v>
      </c>
      <c r="K41" s="225">
        <v>654</v>
      </c>
      <c r="L41" s="223">
        <v>-619</v>
      </c>
      <c r="M41" s="224">
        <v>867</v>
      </c>
      <c r="N41" s="223">
        <v>231</v>
      </c>
      <c r="O41" s="225">
        <v>338</v>
      </c>
      <c r="P41" s="233">
        <v>-510</v>
      </c>
      <c r="Q41" s="216"/>
    </row>
    <row r="42" spans="1:17" ht="7.5" customHeight="1">
      <c r="A42" s="207"/>
      <c r="B42" s="207"/>
      <c r="C42" s="208"/>
      <c r="D42" s="212"/>
      <c r="E42" s="224"/>
      <c r="F42" s="223"/>
      <c r="G42" s="225"/>
      <c r="H42" s="223"/>
      <c r="I42" s="224"/>
      <c r="J42" s="223"/>
      <c r="K42" s="225"/>
      <c r="L42" s="223"/>
      <c r="M42" s="224"/>
      <c r="N42" s="223"/>
      <c r="O42" s="225"/>
      <c r="P42" s="233"/>
      <c r="Q42" s="216"/>
    </row>
    <row r="43" spans="1:17" ht="12.75">
      <c r="A43" s="207"/>
      <c r="B43" s="211" t="s">
        <v>129</v>
      </c>
      <c r="C43" s="207"/>
      <c r="D43" s="223">
        <v>31422</v>
      </c>
      <c r="E43" s="224">
        <v>14995</v>
      </c>
      <c r="F43" s="223">
        <v>22065</v>
      </c>
      <c r="G43" s="225">
        <v>19014</v>
      </c>
      <c r="H43" s="223">
        <f aca="true" t="shared" si="3" ref="H43:P43">+H19+H31+H39+H41</f>
        <v>1334</v>
      </c>
      <c r="I43" s="224">
        <f t="shared" si="3"/>
        <v>-14996</v>
      </c>
      <c r="J43" s="223">
        <f t="shared" si="3"/>
        <v>-14867</v>
      </c>
      <c r="K43" s="225">
        <f t="shared" si="3"/>
        <v>-32410</v>
      </c>
      <c r="L43" s="223">
        <f t="shared" si="3"/>
        <v>11364</v>
      </c>
      <c r="M43" s="224">
        <f t="shared" si="3"/>
        <v>-591</v>
      </c>
      <c r="N43" s="223">
        <f t="shared" si="3"/>
        <v>-16219</v>
      </c>
      <c r="O43" s="225">
        <f t="shared" si="3"/>
        <v>-18429</v>
      </c>
      <c r="P43" s="223">
        <f t="shared" si="3"/>
        <v>10127</v>
      </c>
      <c r="Q43" s="216"/>
    </row>
    <row r="44" spans="1:17" ht="12.75">
      <c r="A44" s="207"/>
      <c r="B44" s="207"/>
      <c r="C44" s="208"/>
      <c r="D44" s="212"/>
      <c r="E44" s="213"/>
      <c r="F44" s="212"/>
      <c r="G44" s="214"/>
      <c r="H44" s="212"/>
      <c r="I44" s="213"/>
      <c r="J44" s="212"/>
      <c r="K44" s="214"/>
      <c r="L44" s="212"/>
      <c r="M44" s="213"/>
      <c r="N44" s="212"/>
      <c r="O44" s="214"/>
      <c r="P44" s="215"/>
      <c r="Q44" s="216"/>
    </row>
    <row r="45" spans="1:17" ht="12.75">
      <c r="A45" s="207"/>
      <c r="B45" s="207"/>
      <c r="C45" s="207" t="s">
        <v>130</v>
      </c>
      <c r="D45" s="212">
        <v>47666</v>
      </c>
      <c r="E45" s="213">
        <v>47666</v>
      </c>
      <c r="F45" s="212">
        <v>47666</v>
      </c>
      <c r="G45" s="214">
        <v>47666</v>
      </c>
      <c r="H45" s="212">
        <v>66680</v>
      </c>
      <c r="I45" s="213">
        <v>66680</v>
      </c>
      <c r="J45" s="212">
        <v>66680</v>
      </c>
      <c r="K45" s="214">
        <v>66680</v>
      </c>
      <c r="L45" s="212">
        <v>34270</v>
      </c>
      <c r="M45" s="213">
        <v>34270</v>
      </c>
      <c r="N45" s="212">
        <v>34270</v>
      </c>
      <c r="O45" s="214">
        <v>34270</v>
      </c>
      <c r="P45" s="215">
        <v>15841</v>
      </c>
      <c r="Q45" s="216"/>
    </row>
    <row r="46" spans="1:17" ht="1.5" customHeight="1">
      <c r="A46" s="207"/>
      <c r="B46" s="207"/>
      <c r="C46" s="207"/>
      <c r="D46" s="212"/>
      <c r="E46" s="213"/>
      <c r="F46" s="212"/>
      <c r="G46" s="214"/>
      <c r="H46" s="212"/>
      <c r="I46" s="213"/>
      <c r="J46" s="212"/>
      <c r="K46" s="214"/>
      <c r="L46" s="212"/>
      <c r="M46" s="213"/>
      <c r="N46" s="212"/>
      <c r="O46" s="214"/>
      <c r="P46" s="215"/>
      <c r="Q46" s="216"/>
    </row>
    <row r="47" spans="1:17" ht="12.75">
      <c r="A47" s="217"/>
      <c r="B47" s="217"/>
      <c r="C47" s="217" t="s">
        <v>131</v>
      </c>
      <c r="D47" s="218">
        <v>79088</v>
      </c>
      <c r="E47" s="219">
        <v>62661</v>
      </c>
      <c r="F47" s="218">
        <v>69731</v>
      </c>
      <c r="G47" s="220">
        <v>66680</v>
      </c>
      <c r="H47" s="218">
        <v>68014</v>
      </c>
      <c r="I47" s="219">
        <v>51684</v>
      </c>
      <c r="J47" s="218">
        <v>51813</v>
      </c>
      <c r="K47" s="220">
        <v>34270</v>
      </c>
      <c r="L47" s="218">
        <v>45634</v>
      </c>
      <c r="M47" s="219">
        <v>33679</v>
      </c>
      <c r="N47" s="218">
        <v>18051</v>
      </c>
      <c r="O47" s="220">
        <v>15841</v>
      </c>
      <c r="P47" s="221">
        <v>25968</v>
      </c>
      <c r="Q47" s="216"/>
    </row>
    <row r="48" spans="1:17" ht="9" customHeight="1">
      <c r="A48" s="207"/>
      <c r="B48" s="207"/>
      <c r="C48" s="207"/>
      <c r="D48" s="212"/>
      <c r="E48" s="213"/>
      <c r="F48" s="212"/>
      <c r="G48" s="214"/>
      <c r="H48" s="212"/>
      <c r="I48" s="213"/>
      <c r="J48" s="212"/>
      <c r="K48" s="214"/>
      <c r="L48" s="212"/>
      <c r="M48" s="213"/>
      <c r="N48" s="212"/>
      <c r="O48" s="214"/>
      <c r="P48" s="215"/>
      <c r="Q48" s="216"/>
    </row>
    <row r="49" spans="1:17" ht="13.5" thickBot="1">
      <c r="A49" s="234"/>
      <c r="B49" s="235" t="s">
        <v>129</v>
      </c>
      <c r="C49" s="234"/>
      <c r="D49" s="236">
        <f aca="true" t="shared" si="4" ref="D49:K49">+D47-D45</f>
        <v>31422</v>
      </c>
      <c r="E49" s="237">
        <f t="shared" si="4"/>
        <v>14995</v>
      </c>
      <c r="F49" s="236">
        <f t="shared" si="4"/>
        <v>22065</v>
      </c>
      <c r="G49" s="238">
        <f t="shared" si="4"/>
        <v>19014</v>
      </c>
      <c r="H49" s="236">
        <f>+H47-H45</f>
        <v>1334</v>
      </c>
      <c r="I49" s="237">
        <f t="shared" si="4"/>
        <v>-14996</v>
      </c>
      <c r="J49" s="236">
        <f>+J47-J45</f>
        <v>-14867</v>
      </c>
      <c r="K49" s="238">
        <f t="shared" si="4"/>
        <v>-32410</v>
      </c>
      <c r="L49" s="236">
        <f>+L47-L45</f>
        <v>11364</v>
      </c>
      <c r="M49" s="237">
        <f>+M47-M45</f>
        <v>-591</v>
      </c>
      <c r="N49" s="236">
        <f>+N47-N45</f>
        <v>-16219</v>
      </c>
      <c r="O49" s="238">
        <f>+O47-O45</f>
        <v>-18429</v>
      </c>
      <c r="P49" s="236">
        <f>+P47-P45</f>
        <v>10127</v>
      </c>
      <c r="Q49" s="216"/>
    </row>
    <row r="50" spans="7:15" ht="13.5" thickTop="1">
      <c r="G50" s="239"/>
      <c r="K50" s="239"/>
      <c r="O50" s="239"/>
    </row>
    <row r="51" spans="1:15" ht="12.75">
      <c r="A51" s="240"/>
      <c r="G51" s="239"/>
      <c r="K51" s="239"/>
      <c r="N51" s="230"/>
      <c r="O51" s="239"/>
    </row>
    <row r="52" spans="1:15" ht="12.75">
      <c r="A52" s="119"/>
      <c r="G52" s="239"/>
      <c r="K52" s="239"/>
      <c r="O52" s="239"/>
    </row>
    <row r="53" spans="1:3" ht="56.25" customHeight="1">
      <c r="A53" s="454"/>
      <c r="B53" s="454"/>
      <c r="C53" s="454"/>
    </row>
  </sheetData>
  <sheetProtection/>
  <mergeCells count="1">
    <mergeCell ref="A53:C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colBreaks count="1" manualBreakCount="1">
    <brk id="7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SheetLayoutView="50" zoomScalePageLayoutView="0" workbookViewId="0" topLeftCell="A1">
      <pane xSplit="3" ySplit="4" topLeftCell="D4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77" sqref="L77"/>
    </sheetView>
  </sheetViews>
  <sheetFormatPr defaultColWidth="7.28125" defaultRowHeight="12.75"/>
  <cols>
    <col min="1" max="1" width="3.421875" style="358" customWidth="1"/>
    <col min="2" max="2" width="3.140625" style="355" customWidth="1"/>
    <col min="3" max="3" width="40.140625" style="358" customWidth="1"/>
    <col min="4" max="4" width="13.421875" style="356" customWidth="1"/>
    <col min="5" max="5" width="15.421875" style="358" bestFit="1" customWidth="1"/>
    <col min="6" max="6" width="12.8515625" style="356" bestFit="1" customWidth="1"/>
    <col min="7" max="7" width="12.8515625" style="358" bestFit="1" customWidth="1"/>
    <col min="8" max="8" width="13.421875" style="356" customWidth="1"/>
    <col min="9" max="16384" width="7.28125" style="241" customWidth="1"/>
  </cols>
  <sheetData>
    <row r="1" spans="1:8" ht="12.75">
      <c r="A1" s="379" t="s">
        <v>101</v>
      </c>
      <c r="B1" s="380"/>
      <c r="C1" s="450"/>
      <c r="D1" s="381">
        <v>2010</v>
      </c>
      <c r="E1" s="381">
        <v>2010</v>
      </c>
      <c r="F1" s="382">
        <v>2010</v>
      </c>
      <c r="G1" s="383">
        <v>2010</v>
      </c>
      <c r="H1" s="381">
        <v>2011</v>
      </c>
    </row>
    <row r="2" spans="1:8" ht="12.75">
      <c r="A2" s="384" t="s">
        <v>132</v>
      </c>
      <c r="B2" s="380"/>
      <c r="C2" s="451"/>
      <c r="D2" s="385" t="s">
        <v>2</v>
      </c>
      <c r="E2" s="386" t="s">
        <v>49</v>
      </c>
      <c r="F2" s="387" t="s">
        <v>55</v>
      </c>
      <c r="G2" s="388" t="s">
        <v>5</v>
      </c>
      <c r="H2" s="385" t="s">
        <v>2</v>
      </c>
    </row>
    <row r="3" spans="1:8" ht="12.75">
      <c r="A3" s="384"/>
      <c r="B3" s="380"/>
      <c r="C3" s="451"/>
      <c r="D3" s="389" t="s">
        <v>7</v>
      </c>
      <c r="E3" s="389" t="s">
        <v>7</v>
      </c>
      <c r="F3" s="389" t="s">
        <v>7</v>
      </c>
      <c r="G3" s="433" t="s">
        <v>7</v>
      </c>
      <c r="H3" s="394"/>
    </row>
    <row r="4" spans="1:8" ht="12.75">
      <c r="A4" s="390" t="s">
        <v>133</v>
      </c>
      <c r="B4" s="391"/>
      <c r="C4" s="452"/>
      <c r="D4" s="392" t="s">
        <v>10</v>
      </c>
      <c r="E4" s="392" t="s">
        <v>10</v>
      </c>
      <c r="F4" s="392" t="s">
        <v>10</v>
      </c>
      <c r="G4" s="393" t="s">
        <v>10</v>
      </c>
      <c r="H4" s="392" t="s">
        <v>10</v>
      </c>
    </row>
    <row r="5" spans="1:7" ht="12.75">
      <c r="A5" s="395"/>
      <c r="B5" s="380"/>
      <c r="C5" s="395"/>
      <c r="E5" s="416"/>
      <c r="G5" s="434"/>
    </row>
    <row r="6" spans="1:7" ht="15.75">
      <c r="A6" s="396" t="s">
        <v>134</v>
      </c>
      <c r="B6" s="380"/>
      <c r="C6" s="397"/>
      <c r="E6" s="402"/>
      <c r="G6" s="409"/>
    </row>
    <row r="7" spans="1:7" ht="12.75">
      <c r="A7" s="397"/>
      <c r="B7" s="380"/>
      <c r="C7" s="397"/>
      <c r="E7" s="417"/>
      <c r="G7" s="435"/>
    </row>
    <row r="8" spans="1:8" ht="12.75">
      <c r="A8" s="398"/>
      <c r="B8" s="380"/>
      <c r="C8" s="453" t="s">
        <v>135</v>
      </c>
      <c r="D8" s="359">
        <v>21215</v>
      </c>
      <c r="E8" s="418">
        <v>42092</v>
      </c>
      <c r="F8" s="359">
        <v>62594</v>
      </c>
      <c r="G8" s="436">
        <v>82374</v>
      </c>
      <c r="H8" s="359">
        <v>18222</v>
      </c>
    </row>
    <row r="9" spans="1:8" ht="12.75">
      <c r="A9" s="398"/>
      <c r="B9" s="380"/>
      <c r="C9" s="453" t="s">
        <v>136</v>
      </c>
      <c r="D9" s="360">
        <v>10673</v>
      </c>
      <c r="E9" s="418">
        <v>21175</v>
      </c>
      <c r="F9" s="360">
        <v>31379</v>
      </c>
      <c r="G9" s="436">
        <v>41886</v>
      </c>
      <c r="H9" s="360">
        <v>9888</v>
      </c>
    </row>
    <row r="10" spans="1:8" ht="12.75">
      <c r="A10" s="398"/>
      <c r="B10" s="380"/>
      <c r="C10" s="453" t="s">
        <v>17</v>
      </c>
      <c r="D10" s="360">
        <v>6071</v>
      </c>
      <c r="E10" s="418">
        <v>12166</v>
      </c>
      <c r="F10" s="360">
        <v>18767</v>
      </c>
      <c r="G10" s="436">
        <v>25551</v>
      </c>
      <c r="H10" s="360">
        <v>6888</v>
      </c>
    </row>
    <row r="11" spans="1:8" ht="12.75">
      <c r="A11" s="398"/>
      <c r="B11" s="380"/>
      <c r="C11" s="453" t="s">
        <v>137</v>
      </c>
      <c r="D11" s="360">
        <f>48478+197-D10-D9-D8</f>
        <v>10716</v>
      </c>
      <c r="E11" s="418">
        <f>96365+336-E10-E9-E8</f>
        <v>21268</v>
      </c>
      <c r="F11" s="360">
        <f>143324+514-F10-F9-F8</f>
        <v>31098</v>
      </c>
      <c r="G11" s="436">
        <f>191805+680-G8-G9-G10</f>
        <v>42674</v>
      </c>
      <c r="H11" s="360">
        <f>45034+177-H10-H9-H8</f>
        <v>10213</v>
      </c>
    </row>
    <row r="12" spans="1:8" ht="12.75">
      <c r="A12" s="398"/>
      <c r="B12" s="397" t="s">
        <v>138</v>
      </c>
      <c r="C12" s="398"/>
      <c r="D12" s="361">
        <f>+SUM(D8:D11)</f>
        <v>48675</v>
      </c>
      <c r="E12" s="419">
        <f>+SUM(E8:E11)</f>
        <v>96701</v>
      </c>
      <c r="F12" s="361">
        <f>+SUM(F8:F11)</f>
        <v>143838</v>
      </c>
      <c r="G12" s="437">
        <f>+SUM(G8:G11)</f>
        <v>192485</v>
      </c>
      <c r="H12" s="361">
        <f>+SUM(H8:H11)</f>
        <v>45211</v>
      </c>
    </row>
    <row r="13" spans="1:9" s="243" customFormat="1" ht="3" customHeight="1">
      <c r="A13" s="398"/>
      <c r="B13" s="397"/>
      <c r="C13" s="398"/>
      <c r="D13" s="360">
        <v>48675</v>
      </c>
      <c r="E13" s="418">
        <v>96701</v>
      </c>
      <c r="F13" s="360">
        <v>143838</v>
      </c>
      <c r="G13" s="436">
        <v>192485</v>
      </c>
      <c r="H13" s="360">
        <v>45211</v>
      </c>
      <c r="I13" s="241"/>
    </row>
    <row r="14" spans="1:9" s="243" customFormat="1" ht="12.75">
      <c r="A14" s="399"/>
      <c r="B14" s="400"/>
      <c r="C14" s="453" t="s">
        <v>135</v>
      </c>
      <c r="D14" s="360">
        <v>39245</v>
      </c>
      <c r="E14" s="420">
        <v>80717</v>
      </c>
      <c r="F14" s="360">
        <v>123374</v>
      </c>
      <c r="G14" s="436">
        <v>164095</v>
      </c>
      <c r="H14" s="360">
        <v>37593</v>
      </c>
      <c r="I14" s="241"/>
    </row>
    <row r="15" spans="1:9" s="243" customFormat="1" ht="12.75">
      <c r="A15" s="399"/>
      <c r="B15" s="400"/>
      <c r="C15" s="399" t="s">
        <v>139</v>
      </c>
      <c r="D15" s="359">
        <v>9456</v>
      </c>
      <c r="E15" s="420">
        <v>19481</v>
      </c>
      <c r="F15" s="359">
        <v>30421</v>
      </c>
      <c r="G15" s="438">
        <v>41767</v>
      </c>
      <c r="H15" s="359">
        <v>10682</v>
      </c>
      <c r="I15" s="241"/>
    </row>
    <row r="16" spans="1:8" ht="12.75">
      <c r="A16" s="398"/>
      <c r="B16" s="380"/>
      <c r="C16" s="399" t="s">
        <v>24</v>
      </c>
      <c r="D16" s="356">
        <v>7333</v>
      </c>
      <c r="E16" s="421">
        <v>15171</v>
      </c>
      <c r="F16" s="356">
        <v>23544</v>
      </c>
      <c r="G16" s="439">
        <v>33582</v>
      </c>
      <c r="H16" s="356">
        <v>7646</v>
      </c>
    </row>
    <row r="17" spans="1:8" ht="12.75">
      <c r="A17" s="398"/>
      <c r="B17" s="401" t="s">
        <v>140</v>
      </c>
      <c r="C17" s="398"/>
      <c r="D17" s="361">
        <f>+SUM(D14:D16)</f>
        <v>56034</v>
      </c>
      <c r="E17" s="422">
        <f>+SUM(E14:E16)</f>
        <v>115369</v>
      </c>
      <c r="F17" s="361">
        <f>+SUM(F14:F16)</f>
        <v>177339</v>
      </c>
      <c r="G17" s="440">
        <f>+SUM(G14:G16)</f>
        <v>239444</v>
      </c>
      <c r="H17" s="242">
        <f>+SUM(H14:H16)</f>
        <v>55921</v>
      </c>
    </row>
    <row r="18" spans="1:8" ht="3" customHeight="1">
      <c r="A18" s="398"/>
      <c r="B18" s="401"/>
      <c r="C18" s="398"/>
      <c r="D18" s="360">
        <v>56034</v>
      </c>
      <c r="E18" s="423">
        <v>115369</v>
      </c>
      <c r="F18" s="360">
        <v>177339</v>
      </c>
      <c r="G18" s="441">
        <v>239444</v>
      </c>
      <c r="H18" s="360">
        <v>55921</v>
      </c>
    </row>
    <row r="19" spans="1:8" ht="12.75">
      <c r="A19" s="397" t="s">
        <v>141</v>
      </c>
      <c r="B19" s="402"/>
      <c r="C19" s="398"/>
      <c r="D19" s="361">
        <f>+D12+D17</f>
        <v>104709</v>
      </c>
      <c r="E19" s="419">
        <f>+E12+E17</f>
        <v>212070</v>
      </c>
      <c r="F19" s="361">
        <f>+F12+F17</f>
        <v>321177</v>
      </c>
      <c r="G19" s="437">
        <f>+G12+G17</f>
        <v>431929</v>
      </c>
      <c r="H19" s="361">
        <f>+H12+H17</f>
        <v>101132</v>
      </c>
    </row>
    <row r="20" spans="1:8" ht="12.75">
      <c r="A20" s="397" t="s">
        <v>46</v>
      </c>
      <c r="B20" s="402"/>
      <c r="C20" s="397"/>
      <c r="D20" s="361">
        <v>34967</v>
      </c>
      <c r="E20" s="419">
        <v>72457</v>
      </c>
      <c r="F20" s="361">
        <v>114218</v>
      </c>
      <c r="G20" s="437">
        <v>144768</v>
      </c>
      <c r="H20" s="361">
        <v>38294</v>
      </c>
    </row>
    <row r="21" spans="1:8" ht="12.75" customHeight="1">
      <c r="A21" s="397" t="s">
        <v>142</v>
      </c>
      <c r="B21" s="402"/>
      <c r="C21" s="397"/>
      <c r="D21" s="361">
        <v>41235</v>
      </c>
      <c r="E21" s="419">
        <v>85709</v>
      </c>
      <c r="F21" s="361">
        <v>134055</v>
      </c>
      <c r="G21" s="437">
        <v>173658</v>
      </c>
      <c r="H21" s="361">
        <v>44499</v>
      </c>
    </row>
    <row r="22" spans="1:8" ht="12.75">
      <c r="A22" s="403" t="s">
        <v>143</v>
      </c>
      <c r="B22" s="404"/>
      <c r="C22" s="403"/>
      <c r="D22" s="364">
        <v>-12425</v>
      </c>
      <c r="E22" s="424"/>
      <c r="F22" s="364"/>
      <c r="G22" s="442"/>
      <c r="H22" s="364">
        <v>-9782</v>
      </c>
    </row>
    <row r="23" spans="1:8" ht="12.75">
      <c r="A23" s="399"/>
      <c r="B23" s="380"/>
      <c r="C23" s="399"/>
      <c r="D23" s="365"/>
      <c r="E23" s="418"/>
      <c r="F23" s="365"/>
      <c r="G23" s="436"/>
      <c r="H23" s="365"/>
    </row>
    <row r="24" spans="1:8" ht="15.75">
      <c r="A24" s="396" t="s">
        <v>144</v>
      </c>
      <c r="B24" s="405"/>
      <c r="C24" s="408"/>
      <c r="D24" s="367"/>
      <c r="E24" s="419"/>
      <c r="F24" s="367"/>
      <c r="G24" s="443"/>
      <c r="H24" s="367"/>
    </row>
    <row r="25" spans="1:8" ht="12.75">
      <c r="A25" s="406"/>
      <c r="B25" s="405"/>
      <c r="C25" s="408"/>
      <c r="D25" s="367"/>
      <c r="E25" s="419"/>
      <c r="F25" s="367"/>
      <c r="G25" s="436"/>
      <c r="H25" s="367"/>
    </row>
    <row r="26" spans="1:8" ht="12.75">
      <c r="A26" s="406"/>
      <c r="B26" s="405"/>
      <c r="C26" s="453" t="s">
        <v>135</v>
      </c>
      <c r="D26" s="365">
        <v>3054</v>
      </c>
      <c r="E26" s="425">
        <v>5821</v>
      </c>
      <c r="F26" s="365">
        <v>8545</v>
      </c>
      <c r="G26" s="436">
        <v>11223</v>
      </c>
      <c r="H26" s="365">
        <v>2629</v>
      </c>
    </row>
    <row r="27" spans="1:8" ht="12.75">
      <c r="A27" s="407"/>
      <c r="B27" s="380"/>
      <c r="C27" s="453" t="s">
        <v>19</v>
      </c>
      <c r="D27" s="365">
        <v>5308</v>
      </c>
      <c r="E27" s="425">
        <v>10524</v>
      </c>
      <c r="F27" s="365">
        <v>15635</v>
      </c>
      <c r="G27" s="443">
        <v>21371</v>
      </c>
      <c r="H27" s="365">
        <v>5020</v>
      </c>
    </row>
    <row r="28" spans="1:8" ht="15.75">
      <c r="A28" s="396"/>
      <c r="B28" s="397" t="s">
        <v>145</v>
      </c>
      <c r="C28" s="398"/>
      <c r="D28" s="367">
        <v>8362</v>
      </c>
      <c r="E28" s="426">
        <v>16345</v>
      </c>
      <c r="F28" s="367">
        <v>24180</v>
      </c>
      <c r="G28" s="444">
        <v>32594</v>
      </c>
      <c r="H28" s="367">
        <v>7649</v>
      </c>
    </row>
    <row r="29" spans="1:8" ht="3" customHeight="1">
      <c r="A29" s="396"/>
      <c r="B29" s="397"/>
      <c r="C29" s="398"/>
      <c r="D29" s="367"/>
      <c r="E29" s="419"/>
      <c r="F29" s="367"/>
      <c r="G29" s="437"/>
      <c r="H29" s="367"/>
    </row>
    <row r="30" spans="1:8" ht="12.75">
      <c r="A30" s="406"/>
      <c r="B30" s="405"/>
      <c r="C30" s="453" t="s">
        <v>135</v>
      </c>
      <c r="D30" s="365">
        <v>4471</v>
      </c>
      <c r="E30" s="425">
        <v>9009</v>
      </c>
      <c r="F30" s="365">
        <v>13462</v>
      </c>
      <c r="G30" s="436">
        <v>17759</v>
      </c>
      <c r="H30" s="365">
        <v>4109</v>
      </c>
    </row>
    <row r="31" spans="1:8" ht="12.75">
      <c r="A31" s="406"/>
      <c r="B31" s="405"/>
      <c r="C31" s="399" t="s">
        <v>139</v>
      </c>
      <c r="D31" s="365">
        <v>2101</v>
      </c>
      <c r="E31" s="425">
        <v>4270</v>
      </c>
      <c r="F31" s="365">
        <v>6576</v>
      </c>
      <c r="G31" s="443">
        <v>8824</v>
      </c>
      <c r="H31" s="365">
        <v>2163</v>
      </c>
    </row>
    <row r="32" spans="1:8" ht="12.75">
      <c r="A32" s="407"/>
      <c r="B32" s="380"/>
      <c r="C32" s="399" t="s">
        <v>24</v>
      </c>
      <c r="D32" s="365">
        <v>1917</v>
      </c>
      <c r="E32" s="425">
        <v>3898</v>
      </c>
      <c r="F32" s="365">
        <v>4441</v>
      </c>
      <c r="G32" s="443">
        <v>7411</v>
      </c>
      <c r="H32" s="365">
        <v>1759</v>
      </c>
    </row>
    <row r="33" spans="1:8" ht="15.75">
      <c r="A33" s="396"/>
      <c r="B33" s="401" t="s">
        <v>140</v>
      </c>
      <c r="C33" s="398"/>
      <c r="D33" s="367">
        <v>8489</v>
      </c>
      <c r="E33" s="426">
        <v>17177</v>
      </c>
      <c r="F33" s="367">
        <v>24479</v>
      </c>
      <c r="G33" s="437">
        <v>33994</v>
      </c>
      <c r="H33" s="367">
        <v>8031</v>
      </c>
    </row>
    <row r="34" spans="1:8" ht="3" customHeight="1">
      <c r="A34" s="396"/>
      <c r="B34" s="397"/>
      <c r="C34" s="398"/>
      <c r="D34" s="365"/>
      <c r="E34" s="418"/>
      <c r="F34" s="365"/>
      <c r="G34" s="436"/>
      <c r="H34" s="365"/>
    </row>
    <row r="35" spans="1:8" ht="12.75">
      <c r="A35" s="406"/>
      <c r="B35" s="408" t="s">
        <v>146</v>
      </c>
      <c r="C35" s="398"/>
      <c r="D35" s="367">
        <v>12524</v>
      </c>
      <c r="E35" s="426">
        <v>24921</v>
      </c>
      <c r="F35" s="367">
        <v>36302</v>
      </c>
      <c r="G35" s="444">
        <v>51281</v>
      </c>
      <c r="H35" s="367">
        <v>12391</v>
      </c>
    </row>
    <row r="36" spans="1:8" ht="3" customHeight="1">
      <c r="A36" s="406"/>
      <c r="B36" s="408"/>
      <c r="C36" s="398"/>
      <c r="D36" s="367"/>
      <c r="E36" s="419"/>
      <c r="F36" s="367"/>
      <c r="G36" s="443"/>
      <c r="H36" s="367"/>
    </row>
    <row r="37" spans="1:8" ht="12" customHeight="1">
      <c r="A37" s="408" t="s">
        <v>141</v>
      </c>
      <c r="B37" s="402"/>
      <c r="C37" s="398"/>
      <c r="D37" s="371">
        <v>29375</v>
      </c>
      <c r="E37" s="427">
        <v>58443</v>
      </c>
      <c r="F37" s="371">
        <v>84961</v>
      </c>
      <c r="G37" s="437">
        <v>117869</v>
      </c>
      <c r="H37" s="371">
        <v>28071</v>
      </c>
    </row>
    <row r="38" spans="1:8" ht="12.75" hidden="1">
      <c r="A38" s="408"/>
      <c r="B38" s="402"/>
      <c r="C38" s="398"/>
      <c r="D38" s="371"/>
      <c r="E38" s="427"/>
      <c r="F38" s="371"/>
      <c r="G38" s="437"/>
      <c r="H38" s="371"/>
    </row>
    <row r="39" spans="1:8" ht="12.75">
      <c r="A39" s="408" t="s">
        <v>46</v>
      </c>
      <c r="B39" s="402"/>
      <c r="C39" s="398"/>
      <c r="D39" s="371">
        <v>4008</v>
      </c>
      <c r="E39" s="427">
        <v>8179</v>
      </c>
      <c r="F39" s="371">
        <v>10790</v>
      </c>
      <c r="G39" s="437">
        <v>14756</v>
      </c>
      <c r="H39" s="371">
        <v>3853</v>
      </c>
    </row>
    <row r="40" spans="1:8" ht="15.75">
      <c r="A40" s="397" t="s">
        <v>142</v>
      </c>
      <c r="B40" s="402"/>
      <c r="C40" s="397"/>
      <c r="D40" s="361">
        <v>5062</v>
      </c>
      <c r="E40" s="419">
        <v>10175</v>
      </c>
      <c r="F40" s="361">
        <v>14101</v>
      </c>
      <c r="G40" s="437">
        <v>19912</v>
      </c>
      <c r="H40" s="361">
        <v>4906</v>
      </c>
    </row>
    <row r="41" spans="1:8" ht="12.75">
      <c r="A41" s="403" t="s">
        <v>143</v>
      </c>
      <c r="B41" s="404"/>
      <c r="C41" s="403"/>
      <c r="D41" s="364">
        <v>-659</v>
      </c>
      <c r="E41" s="424"/>
      <c r="F41" s="364"/>
      <c r="G41" s="442"/>
      <c r="H41" s="364">
        <v>-423</v>
      </c>
    </row>
    <row r="42" spans="1:8" ht="12.75">
      <c r="A42" s="407"/>
      <c r="B42" s="380"/>
      <c r="C42" s="398"/>
      <c r="D42" s="365"/>
      <c r="E42" s="418"/>
      <c r="F42" s="365"/>
      <c r="G42" s="436"/>
      <c r="H42" s="365"/>
    </row>
    <row r="43" spans="1:8" ht="15.75">
      <c r="A43" s="396" t="s">
        <v>147</v>
      </c>
      <c r="B43" s="405"/>
      <c r="C43" s="398"/>
      <c r="D43" s="367"/>
      <c r="E43" s="419"/>
      <c r="F43" s="367"/>
      <c r="G43" s="437"/>
      <c r="H43" s="367"/>
    </row>
    <row r="44" spans="1:8" ht="12.75">
      <c r="A44" s="407"/>
      <c r="B44" s="405"/>
      <c r="C44" s="402"/>
      <c r="D44" s="367"/>
      <c r="E44" s="419"/>
      <c r="F44" s="367"/>
      <c r="G44" s="437"/>
      <c r="H44" s="367"/>
    </row>
    <row r="45" spans="1:8" ht="12.75">
      <c r="A45" s="402"/>
      <c r="B45" s="397" t="s">
        <v>138</v>
      </c>
      <c r="C45" s="402"/>
      <c r="D45" s="367">
        <v>8198</v>
      </c>
      <c r="E45" s="419">
        <v>17021</v>
      </c>
      <c r="F45" s="367">
        <v>26158</v>
      </c>
      <c r="G45" s="437">
        <v>35194</v>
      </c>
      <c r="H45" s="367">
        <v>8374</v>
      </c>
    </row>
    <row r="46" spans="1:8" ht="3" customHeight="1">
      <c r="A46" s="402"/>
      <c r="B46" s="401"/>
      <c r="C46" s="402"/>
      <c r="D46" s="367"/>
      <c r="E46" s="419"/>
      <c r="F46" s="367"/>
      <c r="G46" s="437"/>
      <c r="H46" s="367"/>
    </row>
    <row r="47" spans="1:8" ht="12.75">
      <c r="A47" s="402"/>
      <c r="B47" s="401" t="s">
        <v>140</v>
      </c>
      <c r="C47" s="402"/>
      <c r="D47" s="367">
        <v>10186</v>
      </c>
      <c r="E47" s="419">
        <v>20956</v>
      </c>
      <c r="F47" s="367">
        <v>32612</v>
      </c>
      <c r="G47" s="437">
        <v>42404</v>
      </c>
      <c r="H47" s="367">
        <v>8752</v>
      </c>
    </row>
    <row r="48" spans="1:8" ht="3" customHeight="1">
      <c r="A48" s="402"/>
      <c r="B48" s="401"/>
      <c r="C48" s="402"/>
      <c r="D48" s="367"/>
      <c r="E48" s="419"/>
      <c r="F48" s="367"/>
      <c r="G48" s="437"/>
      <c r="H48" s="367"/>
    </row>
    <row r="49" spans="1:8" ht="12" customHeight="1">
      <c r="A49" s="408" t="s">
        <v>141</v>
      </c>
      <c r="B49" s="402"/>
      <c r="C49" s="407"/>
      <c r="D49" s="367">
        <v>18384</v>
      </c>
      <c r="E49" s="419">
        <v>37977</v>
      </c>
      <c r="F49" s="367">
        <v>58770</v>
      </c>
      <c r="G49" s="437">
        <v>77598</v>
      </c>
      <c r="H49" s="367">
        <v>17126</v>
      </c>
    </row>
    <row r="50" spans="1:8" ht="12.75" hidden="1">
      <c r="A50" s="401"/>
      <c r="B50" s="402"/>
      <c r="C50" s="407"/>
      <c r="D50" s="367"/>
      <c r="E50" s="419"/>
      <c r="F50" s="367"/>
      <c r="G50" s="437"/>
      <c r="H50" s="367"/>
    </row>
    <row r="51" spans="1:8" ht="12.75">
      <c r="A51" s="410" t="s">
        <v>46</v>
      </c>
      <c r="B51" s="400"/>
      <c r="C51" s="400"/>
      <c r="D51" s="372">
        <v>8436</v>
      </c>
      <c r="E51" s="428">
        <v>19498</v>
      </c>
      <c r="F51" s="372">
        <v>31381</v>
      </c>
      <c r="G51" s="445">
        <v>40363</v>
      </c>
      <c r="H51" s="367">
        <v>9221</v>
      </c>
    </row>
    <row r="52" spans="1:8" ht="15.75">
      <c r="A52" s="397" t="s">
        <v>142</v>
      </c>
      <c r="B52" s="402"/>
      <c r="C52" s="397"/>
      <c r="D52" s="361">
        <v>8456</v>
      </c>
      <c r="E52" s="419">
        <v>19535</v>
      </c>
      <c r="F52" s="361">
        <v>31488</v>
      </c>
      <c r="G52" s="437">
        <v>40730</v>
      </c>
      <c r="H52" s="361">
        <v>9283</v>
      </c>
    </row>
    <row r="53" spans="1:8" ht="12.75">
      <c r="A53" s="403" t="s">
        <v>143</v>
      </c>
      <c r="B53" s="404"/>
      <c r="C53" s="403"/>
      <c r="D53" s="364">
        <v>1868</v>
      </c>
      <c r="E53" s="424"/>
      <c r="F53" s="364"/>
      <c r="G53" s="442"/>
      <c r="H53" s="364">
        <v>1421</v>
      </c>
    </row>
    <row r="54" spans="1:8" ht="12.75">
      <c r="A54" s="407"/>
      <c r="B54" s="380"/>
      <c r="C54" s="407"/>
      <c r="D54" s="367"/>
      <c r="E54" s="421"/>
      <c r="F54" s="367"/>
      <c r="G54" s="439"/>
      <c r="H54" s="367"/>
    </row>
    <row r="55" spans="1:8" ht="15.75">
      <c r="A55" s="396" t="s">
        <v>148</v>
      </c>
      <c r="B55" s="380"/>
      <c r="C55" s="397"/>
      <c r="D55" s="358"/>
      <c r="E55" s="421"/>
      <c r="F55" s="358"/>
      <c r="G55" s="439"/>
      <c r="H55" s="358"/>
    </row>
    <row r="56" spans="1:8" ht="12.75">
      <c r="A56" s="397"/>
      <c r="B56" s="380"/>
      <c r="C56" s="397"/>
      <c r="D56" s="358"/>
      <c r="E56" s="421"/>
      <c r="F56" s="358"/>
      <c r="G56" s="439"/>
      <c r="H56" s="358"/>
    </row>
    <row r="57" spans="1:8" ht="12.75">
      <c r="A57" s="402"/>
      <c r="B57" s="397" t="s">
        <v>138</v>
      </c>
      <c r="C57" s="402"/>
      <c r="D57" s="370">
        <v>4099</v>
      </c>
      <c r="E57" s="429">
        <v>8390</v>
      </c>
      <c r="F57" s="373">
        <v>13239</v>
      </c>
      <c r="G57" s="446">
        <v>17666</v>
      </c>
      <c r="H57" s="370">
        <v>4102</v>
      </c>
    </row>
    <row r="58" spans="1:8" ht="3" customHeight="1">
      <c r="A58" s="402"/>
      <c r="B58" s="401"/>
      <c r="C58" s="402"/>
      <c r="D58" s="370"/>
      <c r="E58" s="429"/>
      <c r="F58" s="370"/>
      <c r="G58" s="446">
        <v>17666</v>
      </c>
      <c r="H58" s="370"/>
    </row>
    <row r="59" spans="1:8" ht="12.75">
      <c r="A59" s="402"/>
      <c r="B59" s="401" t="s">
        <v>140</v>
      </c>
      <c r="C59" s="402"/>
      <c r="D59" s="374">
        <v>3349</v>
      </c>
      <c r="E59" s="429">
        <v>6822</v>
      </c>
      <c r="F59" s="374">
        <v>11529</v>
      </c>
      <c r="G59" s="446">
        <v>15208</v>
      </c>
      <c r="H59" s="374">
        <v>3257</v>
      </c>
    </row>
    <row r="60" spans="1:8" ht="3" customHeight="1">
      <c r="A60" s="402"/>
      <c r="B60" s="401"/>
      <c r="C60" s="402"/>
      <c r="D60" s="374"/>
      <c r="E60" s="429"/>
      <c r="F60" s="374"/>
      <c r="G60" s="446">
        <v>15208</v>
      </c>
      <c r="H60" s="374"/>
    </row>
    <row r="61" spans="1:8" ht="12.75">
      <c r="A61" s="408" t="s">
        <v>141</v>
      </c>
      <c r="B61" s="402"/>
      <c r="C61" s="402"/>
      <c r="D61" s="367">
        <v>7448</v>
      </c>
      <c r="E61" s="419">
        <v>15212</v>
      </c>
      <c r="F61" s="367">
        <v>24768</v>
      </c>
      <c r="G61" s="437">
        <v>32874</v>
      </c>
      <c r="H61" s="367">
        <v>7359</v>
      </c>
    </row>
    <row r="62" spans="1:9" s="243" customFormat="1" ht="12.75" hidden="1">
      <c r="A62" s="401"/>
      <c r="B62" s="402"/>
      <c r="C62" s="402"/>
      <c r="D62" s="375"/>
      <c r="E62" s="429"/>
      <c r="F62" s="375"/>
      <c r="G62" s="446"/>
      <c r="H62" s="375"/>
      <c r="I62" s="241"/>
    </row>
    <row r="63" spans="1:9" s="243" customFormat="1" ht="12.75">
      <c r="A63" s="410" t="s">
        <v>46</v>
      </c>
      <c r="B63" s="400"/>
      <c r="C63" s="402"/>
      <c r="D63" s="375">
        <v>1810</v>
      </c>
      <c r="E63" s="429">
        <v>4648</v>
      </c>
      <c r="F63" s="375">
        <v>8770</v>
      </c>
      <c r="G63" s="446">
        <v>11370</v>
      </c>
      <c r="H63" s="375">
        <v>1872</v>
      </c>
      <c r="I63" s="241"/>
    </row>
    <row r="64" spans="1:8" ht="15.75">
      <c r="A64" s="397" t="s">
        <v>142</v>
      </c>
      <c r="B64" s="402"/>
      <c r="C64" s="397"/>
      <c r="D64" s="361">
        <v>2699</v>
      </c>
      <c r="E64" s="419">
        <v>5570</v>
      </c>
      <c r="F64" s="361">
        <v>9695</v>
      </c>
      <c r="G64" s="437">
        <v>12295</v>
      </c>
      <c r="H64" s="361">
        <v>2790</v>
      </c>
    </row>
    <row r="65" spans="1:8" ht="12.75">
      <c r="A65" s="403" t="s">
        <v>143</v>
      </c>
      <c r="B65" s="404"/>
      <c r="C65" s="403"/>
      <c r="D65" s="364">
        <v>603</v>
      </c>
      <c r="E65" s="424"/>
      <c r="F65" s="364"/>
      <c r="G65" s="442"/>
      <c r="H65" s="364">
        <v>400</v>
      </c>
    </row>
    <row r="66" spans="1:8" ht="12.75">
      <c r="A66" s="399"/>
      <c r="B66" s="380"/>
      <c r="C66" s="399"/>
      <c r="D66" s="358"/>
      <c r="E66" s="419"/>
      <c r="F66" s="361"/>
      <c r="G66" s="437"/>
      <c r="H66" s="358"/>
    </row>
    <row r="67" spans="1:8" ht="12.75">
      <c r="A67" s="411" t="s">
        <v>149</v>
      </c>
      <c r="B67" s="380"/>
      <c r="C67" s="399"/>
      <c r="D67" s="376"/>
      <c r="E67" s="430"/>
      <c r="F67" s="376"/>
      <c r="G67" s="447"/>
      <c r="H67" s="376"/>
    </row>
    <row r="68" spans="1:8" ht="12.75">
      <c r="A68" s="412" t="s">
        <v>150</v>
      </c>
      <c r="B68" s="413"/>
      <c r="C68" s="406"/>
      <c r="D68" s="377">
        <v>269.9</v>
      </c>
      <c r="E68" s="431">
        <v>271.29</v>
      </c>
      <c r="F68" s="377">
        <v>275.7</v>
      </c>
      <c r="G68" s="448">
        <v>276.46</v>
      </c>
      <c r="H68" s="377">
        <v>272.64</v>
      </c>
    </row>
    <row r="69" spans="1:8" ht="12.75">
      <c r="A69" s="414" t="s">
        <v>151</v>
      </c>
      <c r="B69" s="415"/>
      <c r="C69" s="403"/>
      <c r="D69" s="378">
        <v>4.4</v>
      </c>
      <c r="E69" s="432">
        <v>4.42</v>
      </c>
      <c r="F69" s="378">
        <v>4.48</v>
      </c>
      <c r="G69" s="449">
        <v>4.5</v>
      </c>
      <c r="H69" s="378">
        <v>4.43</v>
      </c>
    </row>
    <row r="70" spans="1:9" s="243" customFormat="1" ht="12.75">
      <c r="A70" s="357"/>
      <c r="B70" s="355"/>
      <c r="C70" s="357"/>
      <c r="D70" s="358"/>
      <c r="E70" s="363"/>
      <c r="F70" s="358"/>
      <c r="G70" s="363"/>
      <c r="H70" s="358"/>
      <c r="I70" s="241"/>
    </row>
    <row r="71" spans="1:8" s="243" customFormat="1" ht="15.75" customHeight="1">
      <c r="A71" s="455" t="s">
        <v>152</v>
      </c>
      <c r="B71" s="455"/>
      <c r="C71" s="455"/>
      <c r="D71" s="455"/>
      <c r="E71" s="455"/>
      <c r="F71" s="455"/>
      <c r="G71" s="455"/>
      <c r="H71" s="455"/>
    </row>
    <row r="72" spans="1:8" s="243" customFormat="1" ht="12.75" customHeight="1">
      <c r="A72" s="455"/>
      <c r="B72" s="455"/>
      <c r="C72" s="455"/>
      <c r="D72" s="455"/>
      <c r="E72" s="455"/>
      <c r="F72" s="455"/>
      <c r="G72" s="455"/>
      <c r="H72" s="455"/>
    </row>
    <row r="73" spans="1:8" ht="12.75">
      <c r="A73" s="368"/>
      <c r="B73" s="366"/>
      <c r="C73" s="370"/>
      <c r="D73" s="367"/>
      <c r="E73" s="367"/>
      <c r="F73" s="367"/>
      <c r="G73" s="367"/>
      <c r="H73" s="367"/>
    </row>
    <row r="74" spans="1:8" ht="12.75">
      <c r="A74" s="362"/>
      <c r="C74" s="362"/>
      <c r="D74" s="358"/>
      <c r="E74" s="363"/>
      <c r="F74" s="358"/>
      <c r="G74" s="363"/>
      <c r="H74" s="358"/>
    </row>
    <row r="75" spans="1:8" ht="12.75">
      <c r="A75" s="369"/>
      <c r="C75" s="362"/>
      <c r="D75" s="363"/>
      <c r="E75" s="363"/>
      <c r="F75" s="363"/>
      <c r="G75" s="363"/>
      <c r="H75" s="363"/>
    </row>
  </sheetData>
  <sheetProtection/>
  <mergeCells count="1">
    <mergeCell ref="A71:H72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2"/>
  <sheetViews>
    <sheetView zoomScaleSheetLayoutView="50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" sqref="F2"/>
    </sheetView>
  </sheetViews>
  <sheetFormatPr defaultColWidth="9.140625" defaultRowHeight="12.75"/>
  <cols>
    <col min="1" max="1" width="62.57421875" style="194" customWidth="1"/>
    <col min="2" max="2" width="13.7109375" style="255" customWidth="1"/>
    <col min="3" max="5" width="13.7109375" style="194" customWidth="1"/>
    <col min="6" max="6" width="13.7109375" style="255" customWidth="1"/>
    <col min="7" max="16384" width="9.140625" style="354" customWidth="1"/>
  </cols>
  <sheetData>
    <row r="1" spans="1:6" s="248" customFormat="1" ht="18.75">
      <c r="A1" s="244" t="s">
        <v>153</v>
      </c>
      <c r="B1" s="245" t="s">
        <v>154</v>
      </c>
      <c r="C1" s="245" t="s">
        <v>155</v>
      </c>
      <c r="D1" s="246" t="s">
        <v>156</v>
      </c>
      <c r="E1" s="247" t="s">
        <v>157</v>
      </c>
      <c r="F1" s="245" t="s">
        <v>242</v>
      </c>
    </row>
    <row r="2" spans="1:6" s="252" customFormat="1" ht="1.5" customHeight="1">
      <c r="A2" s="249"/>
      <c r="B2" s="250"/>
      <c r="C2" s="250"/>
      <c r="D2" s="13"/>
      <c r="E2" s="251"/>
      <c r="F2" s="250"/>
    </row>
    <row r="3" spans="1:6" s="252" customFormat="1" ht="15.75">
      <c r="A3" s="253" t="s">
        <v>158</v>
      </c>
      <c r="B3" s="13"/>
      <c r="C3" s="13"/>
      <c r="D3" s="13"/>
      <c r="E3" s="14"/>
      <c r="F3" s="13"/>
    </row>
    <row r="4" spans="1:5" s="255" customFormat="1" ht="12.75" customHeight="1">
      <c r="A4" s="254"/>
      <c r="C4" s="256"/>
      <c r="D4" s="257"/>
      <c r="E4" s="258"/>
    </row>
    <row r="5" spans="1:7" s="255" customFormat="1" ht="12.75" customHeight="1">
      <c r="A5" s="259" t="s">
        <v>159</v>
      </c>
      <c r="B5" s="260">
        <v>0.391</v>
      </c>
      <c r="C5" s="261">
        <v>0.401</v>
      </c>
      <c r="D5" s="260">
        <v>0.413</v>
      </c>
      <c r="E5" s="262">
        <v>0.349</v>
      </c>
      <c r="F5" s="260">
        <v>0.374</v>
      </c>
      <c r="G5" s="263"/>
    </row>
    <row r="6" spans="1:7" s="255" customFormat="1" ht="12.75" customHeight="1">
      <c r="A6" s="259" t="s">
        <v>160</v>
      </c>
      <c r="B6" s="260">
        <v>0.227</v>
      </c>
      <c r="C6" s="261">
        <v>0.235</v>
      </c>
      <c r="D6" s="260">
        <v>0.249</v>
      </c>
      <c r="E6" s="262">
        <v>0.184</v>
      </c>
      <c r="F6" s="260">
        <v>0.205</v>
      </c>
      <c r="G6" s="263"/>
    </row>
    <row r="7" spans="1:7" s="255" customFormat="1" ht="12.75" customHeight="1">
      <c r="A7" s="259" t="s">
        <v>161</v>
      </c>
      <c r="B7" s="260">
        <v>0.112</v>
      </c>
      <c r="C7" s="261">
        <v>0.109</v>
      </c>
      <c r="D7" s="260">
        <v>0.126</v>
      </c>
      <c r="E7" s="262">
        <v>0.106</v>
      </c>
      <c r="F7" s="260">
        <v>0.106</v>
      </c>
      <c r="G7" s="263"/>
    </row>
    <row r="8" spans="1:7" s="255" customFormat="1" ht="12.75" customHeight="1">
      <c r="A8" s="259" t="s">
        <v>162</v>
      </c>
      <c r="B8" s="260">
        <v>0.107</v>
      </c>
      <c r="C8" s="261">
        <v>0.121</v>
      </c>
      <c r="D8" s="260">
        <v>0.12</v>
      </c>
      <c r="E8" s="262">
        <v>0.151</v>
      </c>
      <c r="F8" s="260">
        <v>0.086</v>
      </c>
      <c r="G8" s="263"/>
    </row>
    <row r="9" spans="1:7" s="255" customFormat="1" ht="12.75" customHeight="1">
      <c r="A9" s="259" t="s">
        <v>163</v>
      </c>
      <c r="B9" s="260">
        <v>0.057</v>
      </c>
      <c r="C9" s="261">
        <v>0.056</v>
      </c>
      <c r="D9" s="260">
        <v>0.067</v>
      </c>
      <c r="E9" s="262">
        <v>0.057</v>
      </c>
      <c r="F9" s="260">
        <v>0.055</v>
      </c>
      <c r="G9" s="263"/>
    </row>
    <row r="10" spans="1:7" s="255" customFormat="1" ht="12.75" customHeight="1">
      <c r="A10" s="259" t="s">
        <v>164</v>
      </c>
      <c r="B10" s="260">
        <v>0.121</v>
      </c>
      <c r="C10" s="261">
        <v>0.124</v>
      </c>
      <c r="D10" s="260">
        <v>0.143</v>
      </c>
      <c r="E10" s="262">
        <v>0.12</v>
      </c>
      <c r="F10" s="260">
        <v>0.113</v>
      </c>
      <c r="G10" s="263"/>
    </row>
    <row r="11" spans="1:7" s="255" customFormat="1" ht="12.75" customHeight="1">
      <c r="A11" s="259" t="s">
        <v>99</v>
      </c>
      <c r="B11" s="264">
        <v>265301</v>
      </c>
      <c r="C11" s="265">
        <v>297050</v>
      </c>
      <c r="D11" s="264">
        <v>278414</v>
      </c>
      <c r="E11" s="266">
        <v>289386</v>
      </c>
      <c r="F11" s="264">
        <v>270451</v>
      </c>
      <c r="G11" s="263"/>
    </row>
    <row r="12" spans="1:7" s="255" customFormat="1" ht="12.75" customHeight="1">
      <c r="A12" s="259" t="s">
        <v>165</v>
      </c>
      <c r="B12" s="260">
        <v>0.3</v>
      </c>
      <c r="C12" s="261">
        <v>0.341</v>
      </c>
      <c r="D12" s="260">
        <v>0.323</v>
      </c>
      <c r="E12" s="262">
        <v>0.327</v>
      </c>
      <c r="F12" s="260">
        <v>0.31</v>
      </c>
      <c r="G12" s="263"/>
    </row>
    <row r="13" spans="1:7" s="255" customFormat="1" ht="12.75" customHeight="1" thickBot="1">
      <c r="A13" s="267" t="s">
        <v>166</v>
      </c>
      <c r="B13" s="268">
        <v>10397</v>
      </c>
      <c r="C13" s="269">
        <v>10324</v>
      </c>
      <c r="D13" s="268">
        <v>10339</v>
      </c>
      <c r="E13" s="270">
        <v>10258</v>
      </c>
      <c r="F13" s="268">
        <v>10170</v>
      </c>
      <c r="G13" s="263"/>
    </row>
    <row r="14" spans="1:7" s="252" customFormat="1" ht="12.75" customHeight="1" thickTop="1">
      <c r="A14" s="249"/>
      <c r="B14" s="271"/>
      <c r="C14" s="265"/>
      <c r="D14" s="271"/>
      <c r="E14" s="272"/>
      <c r="F14" s="271"/>
      <c r="G14" s="263"/>
    </row>
    <row r="15" spans="1:7" s="252" customFormat="1" ht="15.75">
      <c r="A15" s="253" t="s">
        <v>167</v>
      </c>
      <c r="B15" s="273"/>
      <c r="C15" s="274"/>
      <c r="D15" s="273"/>
      <c r="E15" s="275"/>
      <c r="F15" s="273"/>
      <c r="G15" s="263"/>
    </row>
    <row r="16" spans="1:7" s="255" customFormat="1" ht="12.75" customHeight="1">
      <c r="A16" s="249"/>
      <c r="B16" s="271"/>
      <c r="C16" s="265"/>
      <c r="D16" s="271"/>
      <c r="E16" s="272"/>
      <c r="F16" s="271"/>
      <c r="G16" s="263"/>
    </row>
    <row r="17" spans="1:7" s="255" customFormat="1" ht="12.75" customHeight="1">
      <c r="A17" s="249" t="s">
        <v>168</v>
      </c>
      <c r="B17" s="271"/>
      <c r="C17" s="265"/>
      <c r="D17" s="271"/>
      <c r="E17" s="272"/>
      <c r="F17" s="271"/>
      <c r="G17" s="263"/>
    </row>
    <row r="18" spans="1:7" s="255" customFormat="1" ht="12.75" customHeight="1">
      <c r="A18" s="276"/>
      <c r="B18" s="271"/>
      <c r="C18" s="265"/>
      <c r="D18" s="271"/>
      <c r="E18" s="272"/>
      <c r="F18" s="271"/>
      <c r="G18" s="263"/>
    </row>
    <row r="19" spans="1:7" s="255" customFormat="1" ht="12.75" customHeight="1">
      <c r="A19" s="276" t="s">
        <v>169</v>
      </c>
      <c r="B19" s="271"/>
      <c r="C19" s="261"/>
      <c r="D19" s="271"/>
      <c r="E19" s="262"/>
      <c r="F19" s="271"/>
      <c r="G19" s="263"/>
    </row>
    <row r="20" spans="1:7" s="255" customFormat="1" ht="12.75" customHeight="1">
      <c r="A20" s="277" t="s">
        <v>170</v>
      </c>
      <c r="B20" s="278">
        <v>1817539</v>
      </c>
      <c r="C20" s="279">
        <v>1772962</v>
      </c>
      <c r="D20" s="278">
        <v>1727268</v>
      </c>
      <c r="E20" s="280">
        <v>1688405</v>
      </c>
      <c r="F20" s="278">
        <v>1655692</v>
      </c>
      <c r="G20" s="263"/>
    </row>
    <row r="21" spans="1:7" s="255" customFormat="1" ht="12.75" customHeight="1">
      <c r="A21" s="277" t="s">
        <v>171</v>
      </c>
      <c r="B21" s="278">
        <v>779112</v>
      </c>
      <c r="C21" s="279">
        <v>1493534</v>
      </c>
      <c r="D21" s="278">
        <v>2156764</v>
      </c>
      <c r="E21" s="280">
        <v>2860882</v>
      </c>
      <c r="F21" s="278">
        <v>740393</v>
      </c>
      <c r="G21" s="263"/>
    </row>
    <row r="22" spans="1:7" s="285" customFormat="1" ht="12.75" customHeight="1">
      <c r="A22" s="281" t="s">
        <v>172</v>
      </c>
      <c r="B22" s="282">
        <v>151</v>
      </c>
      <c r="C22" s="283">
        <v>146</v>
      </c>
      <c r="D22" s="282">
        <v>143</v>
      </c>
      <c r="E22" s="284">
        <v>144</v>
      </c>
      <c r="F22" s="282">
        <v>158</v>
      </c>
      <c r="G22" s="263"/>
    </row>
    <row r="23" spans="1:7" s="285" customFormat="1" ht="12.75" customHeight="1">
      <c r="A23" s="281" t="s">
        <v>173</v>
      </c>
      <c r="B23" s="282">
        <v>3559</v>
      </c>
      <c r="C23" s="283">
        <v>3551</v>
      </c>
      <c r="D23" s="282">
        <v>3540</v>
      </c>
      <c r="E23" s="284">
        <v>3518</v>
      </c>
      <c r="F23" s="282">
        <v>3246</v>
      </c>
      <c r="G23" s="263"/>
    </row>
    <row r="24" spans="1:7" s="255" customFormat="1" ht="12.75" customHeight="1">
      <c r="A24" s="276"/>
      <c r="B24" s="286"/>
      <c r="C24" s="265"/>
      <c r="D24" s="286"/>
      <c r="E24" s="272"/>
      <c r="F24" s="286"/>
      <c r="G24" s="263"/>
    </row>
    <row r="25" spans="1:7" s="255" customFormat="1" ht="12.75" customHeight="1">
      <c r="A25" s="276" t="s">
        <v>174</v>
      </c>
      <c r="B25" s="286"/>
      <c r="C25" s="287"/>
      <c r="D25" s="286"/>
      <c r="E25" s="288"/>
      <c r="F25" s="286"/>
      <c r="G25" s="263"/>
    </row>
    <row r="26" spans="1:7" s="255" customFormat="1" ht="12.75" customHeight="1">
      <c r="A26" s="289" t="s">
        <v>175</v>
      </c>
      <c r="B26" s="290">
        <v>0.6</v>
      </c>
      <c r="C26" s="291">
        <v>0.603</v>
      </c>
      <c r="D26" s="290">
        <v>0.608</v>
      </c>
      <c r="E26" s="292">
        <v>0.629</v>
      </c>
      <c r="F26" s="290">
        <v>0.64</v>
      </c>
      <c r="G26" s="263"/>
    </row>
    <row r="27" spans="1:7" s="255" customFormat="1" ht="12.75" customHeight="1">
      <c r="A27" s="289" t="s">
        <v>176</v>
      </c>
      <c r="B27" s="290">
        <v>0.19</v>
      </c>
      <c r="C27" s="291">
        <v>0.192</v>
      </c>
      <c r="D27" s="290">
        <v>0.202</v>
      </c>
      <c r="E27" s="292">
        <v>0.2</v>
      </c>
      <c r="F27" s="290">
        <v>0.2</v>
      </c>
      <c r="G27" s="263"/>
    </row>
    <row r="28" spans="1:7" s="255" customFormat="1" ht="12.75" customHeight="1">
      <c r="A28" s="277" t="s">
        <v>177</v>
      </c>
      <c r="B28" s="264">
        <v>462980</v>
      </c>
      <c r="C28" s="265">
        <v>464151</v>
      </c>
      <c r="D28" s="264">
        <v>468171</v>
      </c>
      <c r="E28" s="272">
        <v>476923</v>
      </c>
      <c r="F28" s="264">
        <v>489599</v>
      </c>
      <c r="G28" s="263"/>
    </row>
    <row r="29" spans="1:7" s="255" customFormat="1" ht="12.75" customHeight="1">
      <c r="A29" s="277" t="s">
        <v>178</v>
      </c>
      <c r="B29" s="264">
        <v>160110</v>
      </c>
      <c r="C29" s="265">
        <v>162493</v>
      </c>
      <c r="D29" s="264">
        <v>173118</v>
      </c>
      <c r="E29" s="272">
        <v>181056</v>
      </c>
      <c r="F29" s="264">
        <v>187564</v>
      </c>
      <c r="G29" s="263"/>
    </row>
    <row r="30" spans="1:7" s="255" customFormat="1" ht="12.75" customHeight="1">
      <c r="A30" s="277" t="s">
        <v>179</v>
      </c>
      <c r="B30" s="264">
        <v>10815</v>
      </c>
      <c r="C30" s="265">
        <v>13663</v>
      </c>
      <c r="D30" s="264">
        <v>15912</v>
      </c>
      <c r="E30" s="272">
        <v>19109</v>
      </c>
      <c r="F30" s="264">
        <v>21579</v>
      </c>
      <c r="G30" s="263"/>
    </row>
    <row r="31" spans="1:7" s="285" customFormat="1" ht="12.75" customHeight="1">
      <c r="A31" s="281" t="s">
        <v>180</v>
      </c>
      <c r="B31" s="293">
        <f>+SUM(B28:B30)</f>
        <v>633905</v>
      </c>
      <c r="C31" s="250">
        <f>+SUM(C28:C30)</f>
        <v>640307</v>
      </c>
      <c r="D31" s="293">
        <f>+SUM(D28:D30)</f>
        <v>657201</v>
      </c>
      <c r="E31" s="251">
        <f>+SUM(E28:E30)</f>
        <v>677088</v>
      </c>
      <c r="F31" s="293">
        <f>+SUM(F28:F30)</f>
        <v>698742</v>
      </c>
      <c r="G31" s="263"/>
    </row>
    <row r="32" spans="1:7" s="285" customFormat="1" ht="12.75" customHeight="1">
      <c r="A32" s="281" t="s">
        <v>181</v>
      </c>
      <c r="B32" s="293">
        <v>4448</v>
      </c>
      <c r="C32" s="250">
        <v>4346</v>
      </c>
      <c r="D32" s="293">
        <v>4287</v>
      </c>
      <c r="E32" s="251">
        <v>4243</v>
      </c>
      <c r="F32" s="293">
        <v>3952</v>
      </c>
      <c r="G32" s="263"/>
    </row>
    <row r="33" spans="1:7" s="285" customFormat="1" ht="12.75" customHeight="1">
      <c r="A33" s="281" t="s">
        <v>182</v>
      </c>
      <c r="B33" s="293">
        <v>150325</v>
      </c>
      <c r="C33" s="250">
        <v>142697</v>
      </c>
      <c r="D33" s="293">
        <v>138738</v>
      </c>
      <c r="E33" s="251">
        <v>130965</v>
      </c>
      <c r="F33" s="293">
        <v>119185</v>
      </c>
      <c r="G33" s="263"/>
    </row>
    <row r="34" spans="1:7" s="255" customFormat="1" ht="12.75" customHeight="1">
      <c r="A34" s="259"/>
      <c r="B34" s="286"/>
      <c r="C34" s="265"/>
      <c r="D34" s="286"/>
      <c r="E34" s="272"/>
      <c r="F34" s="286"/>
      <c r="G34" s="263"/>
    </row>
    <row r="35" spans="1:7" s="285" customFormat="1" ht="12.75" customHeight="1">
      <c r="A35" s="276" t="s">
        <v>183</v>
      </c>
      <c r="B35" s="286"/>
      <c r="C35" s="265"/>
      <c r="D35" s="286"/>
      <c r="E35" s="272"/>
      <c r="F35" s="286"/>
      <c r="G35" s="263"/>
    </row>
    <row r="36" spans="1:7" s="255" customFormat="1" ht="12.75" customHeight="1">
      <c r="A36" s="294" t="s">
        <v>184</v>
      </c>
      <c r="B36" s="278">
        <v>402911</v>
      </c>
      <c r="C36" s="279">
        <v>398767</v>
      </c>
      <c r="D36" s="278">
        <v>385884</v>
      </c>
      <c r="E36" s="280">
        <v>370212</v>
      </c>
      <c r="F36" s="278">
        <v>343397</v>
      </c>
      <c r="G36" s="263"/>
    </row>
    <row r="37" spans="1:7" s="194" customFormat="1" ht="12.75" customHeight="1">
      <c r="A37" s="294" t="s">
        <v>185</v>
      </c>
      <c r="B37" s="278">
        <v>196041</v>
      </c>
      <c r="C37" s="279">
        <v>221213</v>
      </c>
      <c r="D37" s="278">
        <v>236901</v>
      </c>
      <c r="E37" s="280">
        <v>254188</v>
      </c>
      <c r="F37" s="278">
        <v>261663</v>
      </c>
      <c r="G37" s="263"/>
    </row>
    <row r="38" spans="1:7" s="194" customFormat="1" ht="12.75" customHeight="1">
      <c r="A38" s="294" t="s">
        <v>186</v>
      </c>
      <c r="B38" s="278">
        <v>78980</v>
      </c>
      <c r="C38" s="279">
        <v>87070</v>
      </c>
      <c r="D38" s="278">
        <v>102518</v>
      </c>
      <c r="E38" s="280">
        <v>124374</v>
      </c>
      <c r="F38" s="278">
        <v>146135</v>
      </c>
      <c r="G38" s="263"/>
    </row>
    <row r="39" spans="1:7" s="252" customFormat="1" ht="12.75" customHeight="1">
      <c r="A39" s="295" t="s">
        <v>187</v>
      </c>
      <c r="B39" s="282">
        <f>+SUM(B36:B38)</f>
        <v>677932</v>
      </c>
      <c r="C39" s="283">
        <f>+SUM(C36:C38)</f>
        <v>707050</v>
      </c>
      <c r="D39" s="282">
        <f>+SUM(D36:D38)</f>
        <v>725303</v>
      </c>
      <c r="E39" s="284">
        <f>+SUM(E36:E38)</f>
        <v>748774</v>
      </c>
      <c r="F39" s="282">
        <f>+SUM(F36:F38)</f>
        <v>751195</v>
      </c>
      <c r="G39" s="263"/>
    </row>
    <row r="40" spans="1:7" s="252" customFormat="1" ht="12.75" customHeight="1">
      <c r="A40" s="296" t="s">
        <v>188</v>
      </c>
      <c r="B40" s="297">
        <v>2952</v>
      </c>
      <c r="C40" s="298">
        <v>2894</v>
      </c>
      <c r="D40" s="297">
        <v>2953</v>
      </c>
      <c r="E40" s="299">
        <v>2949</v>
      </c>
      <c r="F40" s="297">
        <v>3012</v>
      </c>
      <c r="G40" s="263"/>
    </row>
    <row r="41" spans="1:7" s="194" customFormat="1" ht="12.75" customHeight="1">
      <c r="A41" s="259"/>
      <c r="B41" s="286"/>
      <c r="C41" s="265"/>
      <c r="D41" s="286"/>
      <c r="E41" s="272"/>
      <c r="F41" s="286"/>
      <c r="G41" s="263"/>
    </row>
    <row r="42" spans="1:7" s="194" customFormat="1" ht="12.75" customHeight="1">
      <c r="A42" s="249" t="s">
        <v>189</v>
      </c>
      <c r="B42" s="286"/>
      <c r="C42" s="265"/>
      <c r="D42" s="286"/>
      <c r="E42" s="272"/>
      <c r="F42" s="286"/>
      <c r="G42" s="263"/>
    </row>
    <row r="43" spans="1:7" s="194" customFormat="1" ht="12.75" customHeight="1">
      <c r="A43" s="259"/>
      <c r="B43" s="286"/>
      <c r="C43" s="265"/>
      <c r="D43" s="286"/>
      <c r="E43" s="272"/>
      <c r="F43" s="286"/>
      <c r="G43" s="263"/>
    </row>
    <row r="44" spans="1:7" s="252" customFormat="1" ht="12.75" customHeight="1">
      <c r="A44" s="276" t="s">
        <v>190</v>
      </c>
      <c r="B44" s="300">
        <v>1.187</v>
      </c>
      <c r="C44" s="301">
        <v>1.186</v>
      </c>
      <c r="D44" s="300">
        <v>1.183</v>
      </c>
      <c r="E44" s="302">
        <v>1.202</v>
      </c>
      <c r="F44" s="300">
        <v>1.191</v>
      </c>
      <c r="G44" s="263"/>
    </row>
    <row r="45" spans="1:7" s="252" customFormat="1" ht="12.75" customHeight="1">
      <c r="A45" s="276" t="s">
        <v>191</v>
      </c>
      <c r="B45" s="300">
        <v>0.431</v>
      </c>
      <c r="C45" s="301">
        <v>0.432</v>
      </c>
      <c r="D45" s="300">
        <v>0.435</v>
      </c>
      <c r="E45" s="302">
        <v>0.4336</v>
      </c>
      <c r="F45" s="300">
        <v>0.438</v>
      </c>
      <c r="G45" s="263"/>
    </row>
    <row r="46" spans="1:7" s="252" customFormat="1" ht="12.75" customHeight="1">
      <c r="A46" s="276" t="s">
        <v>192</v>
      </c>
      <c r="B46" s="303">
        <v>4711766</v>
      </c>
      <c r="C46" s="304">
        <v>4714628</v>
      </c>
      <c r="D46" s="303">
        <v>4724794</v>
      </c>
      <c r="E46" s="305">
        <v>4779227</v>
      </c>
      <c r="F46" s="303">
        <v>4776995</v>
      </c>
      <c r="G46" s="263"/>
    </row>
    <row r="47" spans="1:7" s="194" customFormat="1" ht="12.75" customHeight="1">
      <c r="A47" s="277" t="s">
        <v>193</v>
      </c>
      <c r="B47" s="286">
        <v>0.412</v>
      </c>
      <c r="C47" s="306">
        <v>0.417</v>
      </c>
      <c r="D47" s="286">
        <v>0.425</v>
      </c>
      <c r="E47" s="307">
        <v>0.436</v>
      </c>
      <c r="F47" s="286">
        <v>0.438</v>
      </c>
      <c r="G47" s="263"/>
    </row>
    <row r="48" spans="1:7" s="252" customFormat="1" ht="12.75" customHeight="1">
      <c r="A48" s="276" t="s">
        <v>194</v>
      </c>
      <c r="B48" s="308">
        <v>143</v>
      </c>
      <c r="C48" s="283">
        <v>147</v>
      </c>
      <c r="D48" s="308">
        <v>149</v>
      </c>
      <c r="E48" s="305">
        <v>150</v>
      </c>
      <c r="F48" s="308">
        <v>149</v>
      </c>
      <c r="G48" s="263"/>
    </row>
    <row r="49" spans="1:7" s="252" customFormat="1" ht="12.75" customHeight="1">
      <c r="A49" s="276" t="s">
        <v>195</v>
      </c>
      <c r="B49" s="308">
        <v>3296</v>
      </c>
      <c r="C49" s="283">
        <v>3404</v>
      </c>
      <c r="D49" s="308">
        <v>3482</v>
      </c>
      <c r="E49" s="305">
        <v>3492</v>
      </c>
      <c r="F49" s="308">
        <v>3251</v>
      </c>
      <c r="G49" s="263"/>
    </row>
    <row r="50" spans="1:7" s="194" customFormat="1" ht="12.75" customHeight="1">
      <c r="A50" s="277" t="s">
        <v>196</v>
      </c>
      <c r="B50" s="309">
        <v>5923</v>
      </c>
      <c r="C50" s="279">
        <v>6031</v>
      </c>
      <c r="D50" s="309">
        <v>6107</v>
      </c>
      <c r="E50" s="310">
        <v>6071</v>
      </c>
      <c r="F50" s="309">
        <v>5573</v>
      </c>
      <c r="G50" s="263"/>
    </row>
    <row r="51" spans="1:7" s="255" customFormat="1" ht="12.75" customHeight="1">
      <c r="A51" s="277" t="s">
        <v>197</v>
      </c>
      <c r="B51" s="309">
        <v>1487</v>
      </c>
      <c r="C51" s="279">
        <v>1568</v>
      </c>
      <c r="D51" s="309">
        <v>1622</v>
      </c>
      <c r="E51" s="310">
        <v>1635</v>
      </c>
      <c r="F51" s="309">
        <v>1449</v>
      </c>
      <c r="G51" s="263"/>
    </row>
    <row r="52" spans="1:7" s="252" customFormat="1" ht="12.75" customHeight="1">
      <c r="A52" s="276" t="s">
        <v>198</v>
      </c>
      <c r="B52" s="311">
        <v>0.196</v>
      </c>
      <c r="C52" s="301">
        <v>0.198</v>
      </c>
      <c r="D52" s="311">
        <v>0.198</v>
      </c>
      <c r="E52" s="302">
        <v>0.202</v>
      </c>
      <c r="F52" s="311">
        <v>0.186</v>
      </c>
      <c r="G52" s="263"/>
    </row>
    <row r="53" spans="1:7" s="255" customFormat="1" ht="12.75" customHeight="1">
      <c r="A53" s="277" t="s">
        <v>199</v>
      </c>
      <c r="B53" s="312">
        <v>0.156</v>
      </c>
      <c r="C53" s="306">
        <v>0.16</v>
      </c>
      <c r="D53" s="312">
        <v>0.154</v>
      </c>
      <c r="E53" s="307">
        <v>0.149</v>
      </c>
      <c r="F53" s="312">
        <v>0.174</v>
      </c>
      <c r="G53" s="263"/>
    </row>
    <row r="54" spans="1:7" s="255" customFormat="1" ht="12.75" customHeight="1">
      <c r="A54" s="277" t="s">
        <v>200</v>
      </c>
      <c r="B54" s="312">
        <v>0.223</v>
      </c>
      <c r="C54" s="306">
        <v>0.224</v>
      </c>
      <c r="D54" s="312">
        <v>0.229</v>
      </c>
      <c r="E54" s="307">
        <v>0.24</v>
      </c>
      <c r="F54" s="312">
        <v>0.195</v>
      </c>
      <c r="G54" s="263"/>
    </row>
    <row r="55" spans="1:7" s="255" customFormat="1" ht="12.75" customHeight="1">
      <c r="A55" s="259" t="s">
        <v>201</v>
      </c>
      <c r="B55" s="312">
        <v>0.179</v>
      </c>
      <c r="C55" s="306">
        <v>0.18</v>
      </c>
      <c r="D55" s="312">
        <v>0.184</v>
      </c>
      <c r="E55" s="307">
        <v>0.188</v>
      </c>
      <c r="F55" s="312">
        <v>0.209</v>
      </c>
      <c r="G55" s="263"/>
    </row>
    <row r="56" spans="1:7" s="255" customFormat="1" ht="12.75" customHeight="1">
      <c r="A56" s="259" t="s">
        <v>202</v>
      </c>
      <c r="B56" s="309">
        <v>7605</v>
      </c>
      <c r="C56" s="279">
        <v>7047</v>
      </c>
      <c r="D56" s="309">
        <v>6757</v>
      </c>
      <c r="E56" s="310">
        <v>6616</v>
      </c>
      <c r="F56" s="309">
        <v>4888</v>
      </c>
      <c r="G56" s="263"/>
    </row>
    <row r="57" spans="1:7" s="285" customFormat="1" ht="12.75" customHeight="1">
      <c r="A57" s="276" t="s">
        <v>203</v>
      </c>
      <c r="B57" s="313">
        <v>413706</v>
      </c>
      <c r="C57" s="314">
        <v>454312</v>
      </c>
      <c r="D57" s="313">
        <v>491628</v>
      </c>
      <c r="E57" s="315">
        <v>568060</v>
      </c>
      <c r="F57" s="313">
        <v>612155</v>
      </c>
      <c r="G57" s="263"/>
    </row>
    <row r="58" spans="1:7" s="255" customFormat="1" ht="12.75" customHeight="1">
      <c r="A58" s="259" t="s">
        <v>204</v>
      </c>
      <c r="B58" s="316">
        <v>0.477</v>
      </c>
      <c r="C58" s="317">
        <v>0.489</v>
      </c>
      <c r="D58" s="316">
        <v>0.465</v>
      </c>
      <c r="E58" s="318">
        <v>0.478</v>
      </c>
      <c r="F58" s="316">
        <v>0.483</v>
      </c>
      <c r="G58" s="263"/>
    </row>
    <row r="59" spans="1:7" s="255" customFormat="1" ht="12.75" customHeight="1">
      <c r="A59" s="259" t="s">
        <v>205</v>
      </c>
      <c r="B59" s="316">
        <v>0.491</v>
      </c>
      <c r="C59" s="317">
        <v>0.509</v>
      </c>
      <c r="D59" s="316">
        <v>0.441</v>
      </c>
      <c r="E59" s="318">
        <v>0.431</v>
      </c>
      <c r="F59" s="316">
        <v>0.448</v>
      </c>
      <c r="G59" s="263"/>
    </row>
    <row r="60" spans="1:7" s="255" customFormat="1" ht="14.25" customHeight="1" thickBot="1">
      <c r="A60" s="267" t="s">
        <v>206</v>
      </c>
      <c r="B60" s="319">
        <v>0.655</v>
      </c>
      <c r="C60" s="320">
        <v>0.655</v>
      </c>
      <c r="D60" s="319">
        <v>0.654</v>
      </c>
      <c r="E60" s="321">
        <v>0.654</v>
      </c>
      <c r="F60" s="319">
        <v>0.654</v>
      </c>
      <c r="G60" s="263"/>
    </row>
    <row r="61" spans="1:7" s="255" customFormat="1" ht="12.75" customHeight="1" thickTop="1">
      <c r="A61" s="276"/>
      <c r="B61" s="286"/>
      <c r="C61" s="265"/>
      <c r="D61" s="286"/>
      <c r="E61" s="272"/>
      <c r="F61" s="286"/>
      <c r="G61" s="263"/>
    </row>
    <row r="62" spans="1:7" s="255" customFormat="1" ht="15.75" customHeight="1">
      <c r="A62" s="322" t="s">
        <v>207</v>
      </c>
      <c r="B62" s="286"/>
      <c r="C62" s="265"/>
      <c r="D62" s="286"/>
      <c r="E62" s="272"/>
      <c r="F62" s="286"/>
      <c r="G62" s="263"/>
    </row>
    <row r="63" spans="1:7" s="194" customFormat="1" ht="12.75" customHeight="1">
      <c r="A63" s="276"/>
      <c r="B63" s="286"/>
      <c r="C63" s="287"/>
      <c r="D63" s="286"/>
      <c r="E63" s="288"/>
      <c r="F63" s="286"/>
      <c r="G63" s="263"/>
    </row>
    <row r="64" spans="1:7" s="194" customFormat="1" ht="12.75" customHeight="1">
      <c r="A64" s="249" t="s">
        <v>168</v>
      </c>
      <c r="B64" s="286"/>
      <c r="C64" s="265"/>
      <c r="D64" s="286"/>
      <c r="E64" s="272"/>
      <c r="F64" s="286"/>
      <c r="G64" s="263"/>
    </row>
    <row r="65" spans="1:7" s="194" customFormat="1" ht="12.75" customHeight="1">
      <c r="A65" s="259"/>
      <c r="B65" s="286"/>
      <c r="C65" s="265"/>
      <c r="D65" s="286"/>
      <c r="E65" s="272"/>
      <c r="F65" s="286"/>
      <c r="G65" s="263"/>
    </row>
    <row r="66" spans="1:7" s="194" customFormat="1" ht="12.75" customHeight="1">
      <c r="A66" s="276" t="s">
        <v>208</v>
      </c>
      <c r="B66" s="286"/>
      <c r="C66" s="265"/>
      <c r="D66" s="286"/>
      <c r="E66" s="272"/>
      <c r="F66" s="286"/>
      <c r="G66" s="263"/>
    </row>
    <row r="67" spans="1:7" s="194" customFormat="1" ht="12.75" customHeight="1">
      <c r="A67" s="277" t="s">
        <v>209</v>
      </c>
      <c r="B67" s="264">
        <v>46064</v>
      </c>
      <c r="C67" s="265">
        <v>45039</v>
      </c>
      <c r="D67" s="264">
        <v>44685</v>
      </c>
      <c r="E67" s="272">
        <v>43795</v>
      </c>
      <c r="F67" s="264">
        <v>43784</v>
      </c>
      <c r="G67" s="263"/>
    </row>
    <row r="68" spans="1:7" s="194" customFormat="1" ht="12.75" customHeight="1">
      <c r="A68" s="277" t="s">
        <v>210</v>
      </c>
      <c r="B68" s="264">
        <v>4334</v>
      </c>
      <c r="C68" s="265">
        <v>3815</v>
      </c>
      <c r="D68" s="264">
        <v>3508</v>
      </c>
      <c r="E68" s="272">
        <v>3454</v>
      </c>
      <c r="F68" s="264">
        <v>3083</v>
      </c>
      <c r="G68" s="263"/>
    </row>
    <row r="69" spans="1:7" s="194" customFormat="1" ht="12.75" customHeight="1">
      <c r="A69" s="277" t="s">
        <v>211</v>
      </c>
      <c r="B69" s="264">
        <v>143414</v>
      </c>
      <c r="C69" s="265">
        <v>142580</v>
      </c>
      <c r="D69" s="264">
        <v>142156</v>
      </c>
      <c r="E69" s="272">
        <v>141342</v>
      </c>
      <c r="F69" s="264">
        <v>139180</v>
      </c>
      <c r="G69" s="263"/>
    </row>
    <row r="70" spans="1:7" s="252" customFormat="1" ht="12.75" customHeight="1">
      <c r="A70" s="276" t="s">
        <v>212</v>
      </c>
      <c r="B70" s="293">
        <f>+SUM(B67:B69)</f>
        <v>193812</v>
      </c>
      <c r="C70" s="250">
        <f>+SUM(C67:C69)</f>
        <v>191434</v>
      </c>
      <c r="D70" s="293">
        <f>+SUM(D67:D69)</f>
        <v>190349</v>
      </c>
      <c r="E70" s="251">
        <f>+SUM(E67:E69)</f>
        <v>188591</v>
      </c>
      <c r="F70" s="293">
        <f>+SUM(F67:F69)</f>
        <v>186047</v>
      </c>
      <c r="G70" s="263"/>
    </row>
    <row r="71" spans="1:7" s="285" customFormat="1" ht="12.75" customHeight="1">
      <c r="A71" s="323" t="s">
        <v>171</v>
      </c>
      <c r="B71" s="293">
        <v>90643</v>
      </c>
      <c r="C71" s="250">
        <v>175151</v>
      </c>
      <c r="D71" s="293">
        <v>253674</v>
      </c>
      <c r="E71" s="251">
        <v>331189</v>
      </c>
      <c r="F71" s="293">
        <v>77503</v>
      </c>
      <c r="G71" s="263"/>
    </row>
    <row r="72" spans="1:7" s="252" customFormat="1" ht="12.75" customHeight="1">
      <c r="A72" s="276" t="s">
        <v>213</v>
      </c>
      <c r="B72" s="324">
        <v>223</v>
      </c>
      <c r="C72" s="276">
        <v>216</v>
      </c>
      <c r="D72" s="324">
        <v>209</v>
      </c>
      <c r="E72" s="325">
        <v>206</v>
      </c>
      <c r="F72" s="324">
        <v>200</v>
      </c>
      <c r="G72" s="263"/>
    </row>
    <row r="73" spans="1:7" s="252" customFormat="1" ht="12.75" customHeight="1">
      <c r="A73" s="276" t="s">
        <v>214</v>
      </c>
      <c r="B73" s="293">
        <v>5344</v>
      </c>
      <c r="C73" s="250">
        <v>5120</v>
      </c>
      <c r="D73" s="293">
        <v>5038</v>
      </c>
      <c r="E73" s="251">
        <v>4983</v>
      </c>
      <c r="F73" s="293">
        <v>4766</v>
      </c>
      <c r="G73" s="263"/>
    </row>
    <row r="74" spans="1:7" s="194" customFormat="1" ht="12.75" customHeight="1">
      <c r="A74" s="259"/>
      <c r="B74" s="264"/>
      <c r="C74" s="265"/>
      <c r="D74" s="264"/>
      <c r="E74" s="272"/>
      <c r="F74" s="264"/>
      <c r="G74" s="263"/>
    </row>
    <row r="75" spans="1:7" s="194" customFormat="1" ht="12.75" customHeight="1">
      <c r="A75" s="276" t="s">
        <v>174</v>
      </c>
      <c r="B75" s="264"/>
      <c r="C75" s="265"/>
      <c r="D75" s="264"/>
      <c r="E75" s="272"/>
      <c r="F75" s="264"/>
      <c r="G75" s="263"/>
    </row>
    <row r="76" spans="1:7" s="252" customFormat="1" ht="12.75" customHeight="1">
      <c r="A76" s="276" t="s">
        <v>215</v>
      </c>
      <c r="B76" s="293">
        <v>15685</v>
      </c>
      <c r="C76" s="250">
        <v>15463</v>
      </c>
      <c r="D76" s="293">
        <v>14699</v>
      </c>
      <c r="E76" s="251">
        <v>14543</v>
      </c>
      <c r="F76" s="293">
        <v>16219</v>
      </c>
      <c r="G76" s="263"/>
    </row>
    <row r="77" spans="1:7" s="285" customFormat="1" ht="12.75" customHeight="1">
      <c r="A77" s="296" t="s">
        <v>216</v>
      </c>
      <c r="B77" s="326">
        <v>9276</v>
      </c>
      <c r="C77" s="327">
        <v>9695</v>
      </c>
      <c r="D77" s="326">
        <v>9458</v>
      </c>
      <c r="E77" s="328">
        <v>9393</v>
      </c>
      <c r="F77" s="326">
        <v>8953</v>
      </c>
      <c r="G77" s="263"/>
    </row>
    <row r="78" spans="1:7" s="255" customFormat="1" ht="12.75" customHeight="1">
      <c r="A78" s="259"/>
      <c r="B78" s="286"/>
      <c r="C78" s="329"/>
      <c r="D78" s="286"/>
      <c r="E78" s="330"/>
      <c r="F78" s="286"/>
      <c r="G78" s="263"/>
    </row>
    <row r="79" spans="1:7" s="194" customFormat="1" ht="12.75" customHeight="1">
      <c r="A79" s="249" t="s">
        <v>189</v>
      </c>
      <c r="B79" s="286"/>
      <c r="C79" s="329"/>
      <c r="D79" s="286"/>
      <c r="E79" s="330"/>
      <c r="F79" s="286"/>
      <c r="G79" s="263"/>
    </row>
    <row r="80" spans="1:7" s="255" customFormat="1" ht="12.75" customHeight="1">
      <c r="A80" s="276"/>
      <c r="B80" s="286"/>
      <c r="C80" s="331"/>
      <c r="D80" s="286"/>
      <c r="E80" s="330"/>
      <c r="F80" s="286"/>
      <c r="G80" s="263"/>
    </row>
    <row r="81" spans="1:7" s="255" customFormat="1" ht="12.75" customHeight="1">
      <c r="A81" s="259" t="s">
        <v>192</v>
      </c>
      <c r="B81" s="282">
        <v>408641</v>
      </c>
      <c r="C81" s="250">
        <v>416591</v>
      </c>
      <c r="D81" s="282">
        <v>421899</v>
      </c>
      <c r="E81" s="284">
        <v>429191</v>
      </c>
      <c r="F81" s="282">
        <v>433949</v>
      </c>
      <c r="G81" s="263"/>
    </row>
    <row r="82" spans="1:7" s="255" customFormat="1" ht="12.75" customHeight="1">
      <c r="A82" s="259" t="s">
        <v>217</v>
      </c>
      <c r="B82" s="300">
        <v>0.042</v>
      </c>
      <c r="C82" s="301">
        <v>0.035</v>
      </c>
      <c r="D82" s="300">
        <v>0.039</v>
      </c>
      <c r="E82" s="302">
        <v>0.044</v>
      </c>
      <c r="F82" s="300">
        <v>0.051</v>
      </c>
      <c r="G82" s="263"/>
    </row>
    <row r="83" spans="1:7" s="255" customFormat="1" ht="12.75" customHeight="1">
      <c r="A83" s="259" t="s">
        <v>218</v>
      </c>
      <c r="B83" s="282">
        <v>289</v>
      </c>
      <c r="C83" s="250">
        <v>293</v>
      </c>
      <c r="D83" s="282">
        <v>290</v>
      </c>
      <c r="E83" s="284">
        <v>289</v>
      </c>
      <c r="F83" s="282">
        <v>280</v>
      </c>
      <c r="G83" s="263"/>
    </row>
    <row r="84" spans="1:7" s="255" customFormat="1" ht="12.75" customHeight="1">
      <c r="A84" s="259" t="s">
        <v>219</v>
      </c>
      <c r="B84" s="282">
        <v>5406</v>
      </c>
      <c r="C84" s="250">
        <v>5437</v>
      </c>
      <c r="D84" s="282">
        <v>5425</v>
      </c>
      <c r="E84" s="284">
        <v>5354</v>
      </c>
      <c r="F84" s="282">
        <v>4865</v>
      </c>
      <c r="G84" s="263"/>
    </row>
    <row r="85" spans="1:7" s="255" customFormat="1" ht="12.75" customHeight="1">
      <c r="A85" s="259" t="s">
        <v>220</v>
      </c>
      <c r="B85" s="332">
        <v>49511</v>
      </c>
      <c r="C85" s="333">
        <v>52210</v>
      </c>
      <c r="D85" s="332">
        <v>54115</v>
      </c>
      <c r="E85" s="334">
        <v>56390</v>
      </c>
      <c r="F85" s="332">
        <v>60658</v>
      </c>
      <c r="G85" s="263"/>
    </row>
    <row r="86" spans="1:7" s="255" customFormat="1" ht="12.75" customHeight="1">
      <c r="A86" s="259" t="s">
        <v>221</v>
      </c>
      <c r="B86" s="286">
        <v>0.319</v>
      </c>
      <c r="C86" s="306">
        <v>0.32</v>
      </c>
      <c r="D86" s="286">
        <v>0.327</v>
      </c>
      <c r="E86" s="307">
        <v>0.331</v>
      </c>
      <c r="F86" s="286">
        <v>0.346</v>
      </c>
      <c r="G86" s="263"/>
    </row>
    <row r="87" spans="1:7" s="255" customFormat="1" ht="12.75" customHeight="1" thickBot="1">
      <c r="A87" s="267" t="s">
        <v>222</v>
      </c>
      <c r="B87" s="335">
        <v>5736</v>
      </c>
      <c r="C87" s="336">
        <v>5312</v>
      </c>
      <c r="D87" s="335">
        <v>5063</v>
      </c>
      <c r="E87" s="337">
        <v>3537</v>
      </c>
      <c r="F87" s="335">
        <v>4182</v>
      </c>
      <c r="G87" s="263"/>
    </row>
    <row r="88" spans="1:7" s="255" customFormat="1" ht="12.75" customHeight="1" thickTop="1">
      <c r="A88" s="276"/>
      <c r="B88" s="286"/>
      <c r="C88" s="265"/>
      <c r="D88" s="286"/>
      <c r="E88" s="272"/>
      <c r="F88" s="286"/>
      <c r="G88" s="263"/>
    </row>
    <row r="89" spans="1:7" s="255" customFormat="1" ht="15.75">
      <c r="A89" s="322" t="s">
        <v>223</v>
      </c>
      <c r="B89" s="286"/>
      <c r="C89" s="287"/>
      <c r="D89" s="286"/>
      <c r="E89" s="288"/>
      <c r="F89" s="286"/>
      <c r="G89" s="263"/>
    </row>
    <row r="90" spans="1:7" s="255" customFormat="1" ht="12.75" customHeight="1">
      <c r="A90" s="259"/>
      <c r="B90" s="286"/>
      <c r="C90" s="338"/>
      <c r="D90" s="286"/>
      <c r="E90" s="339"/>
      <c r="F90" s="286"/>
      <c r="G90" s="263"/>
    </row>
    <row r="91" spans="1:7" s="194" customFormat="1" ht="12.75" customHeight="1">
      <c r="A91" s="249" t="s">
        <v>168</v>
      </c>
      <c r="B91" s="286"/>
      <c r="C91" s="338"/>
      <c r="D91" s="286"/>
      <c r="E91" s="339"/>
      <c r="F91" s="286"/>
      <c r="G91" s="263"/>
    </row>
    <row r="92" spans="1:7" s="194" customFormat="1" ht="12.75" customHeight="1">
      <c r="A92" s="259"/>
      <c r="B92" s="286"/>
      <c r="C92" s="338"/>
      <c r="D92" s="286"/>
      <c r="E92" s="339"/>
      <c r="F92" s="286"/>
      <c r="G92" s="263"/>
    </row>
    <row r="93" spans="1:7" s="194" customFormat="1" ht="12.75" customHeight="1">
      <c r="A93" s="276" t="s">
        <v>208</v>
      </c>
      <c r="B93" s="286"/>
      <c r="C93" s="338"/>
      <c r="D93" s="286"/>
      <c r="E93" s="339"/>
      <c r="F93" s="286"/>
      <c r="G93" s="263"/>
    </row>
    <row r="94" spans="1:7" s="194" customFormat="1" ht="12.75" customHeight="1">
      <c r="A94" s="259" t="s">
        <v>224</v>
      </c>
      <c r="B94" s="286">
        <v>0.181</v>
      </c>
      <c r="C94" s="306">
        <v>0.178</v>
      </c>
      <c r="D94" s="286">
        <v>0.175</v>
      </c>
      <c r="E94" s="307">
        <v>0.172</v>
      </c>
      <c r="F94" s="286">
        <v>0.168</v>
      </c>
      <c r="G94" s="263"/>
    </row>
    <row r="95" spans="1:7" s="252" customFormat="1" ht="12.75" customHeight="1">
      <c r="A95" s="276" t="s">
        <v>170</v>
      </c>
      <c r="B95" s="340">
        <v>362024</v>
      </c>
      <c r="C95" s="333">
        <v>353979</v>
      </c>
      <c r="D95" s="340">
        <v>347707</v>
      </c>
      <c r="E95" s="341">
        <v>343019</v>
      </c>
      <c r="F95" s="340">
        <v>331788</v>
      </c>
      <c r="G95" s="263"/>
    </row>
    <row r="96" spans="1:7" s="194" customFormat="1" ht="12.75" customHeight="1">
      <c r="A96" s="259" t="s">
        <v>225</v>
      </c>
      <c r="B96" s="264">
        <v>1217</v>
      </c>
      <c r="C96" s="265">
        <v>898</v>
      </c>
      <c r="D96" s="264">
        <v>890</v>
      </c>
      <c r="E96" s="272">
        <v>889</v>
      </c>
      <c r="F96" s="264">
        <v>884</v>
      </c>
      <c r="G96" s="263"/>
    </row>
    <row r="97" spans="1:7" s="252" customFormat="1" ht="12.75" customHeight="1">
      <c r="A97" s="323" t="s">
        <v>171</v>
      </c>
      <c r="B97" s="340">
        <v>222840</v>
      </c>
      <c r="C97" s="333">
        <v>442842</v>
      </c>
      <c r="D97" s="340">
        <v>648286</v>
      </c>
      <c r="E97" s="341">
        <v>864662</v>
      </c>
      <c r="F97" s="340">
        <v>217740</v>
      </c>
      <c r="G97" s="263"/>
    </row>
    <row r="98" spans="1:7" s="194" customFormat="1" ht="12.75" customHeight="1">
      <c r="A98" s="276"/>
      <c r="B98" s="286"/>
      <c r="C98" s="287"/>
      <c r="D98" s="286"/>
      <c r="E98" s="288"/>
      <c r="F98" s="286"/>
      <c r="G98" s="263"/>
    </row>
    <row r="99" spans="1:7" s="255" customFormat="1" ht="12.75" customHeight="1">
      <c r="A99" s="276" t="s">
        <v>226</v>
      </c>
      <c r="B99" s="286"/>
      <c r="C99" s="338"/>
      <c r="D99" s="286"/>
      <c r="E99" s="339"/>
      <c r="F99" s="286"/>
      <c r="G99" s="263"/>
    </row>
    <row r="100" spans="1:7" s="194" customFormat="1" ht="12.75" customHeight="1">
      <c r="A100" s="259" t="s">
        <v>227</v>
      </c>
      <c r="B100" s="342">
        <v>0.83</v>
      </c>
      <c r="C100" s="343">
        <v>0.83</v>
      </c>
      <c r="D100" s="342">
        <v>0.83</v>
      </c>
      <c r="E100" s="344">
        <v>0.84</v>
      </c>
      <c r="F100" s="342">
        <v>0.84</v>
      </c>
      <c r="G100" s="263"/>
    </row>
    <row r="101" spans="1:7" s="194" customFormat="1" ht="12.75" customHeight="1">
      <c r="A101" s="277" t="s">
        <v>177</v>
      </c>
      <c r="B101" s="264">
        <v>117843</v>
      </c>
      <c r="C101" s="265">
        <v>121109</v>
      </c>
      <c r="D101" s="264">
        <v>124083</v>
      </c>
      <c r="E101" s="272">
        <v>130127</v>
      </c>
      <c r="F101" s="264">
        <v>131563</v>
      </c>
      <c r="G101" s="263"/>
    </row>
    <row r="102" spans="1:7" s="194" customFormat="1" ht="12.75" customHeight="1">
      <c r="A102" s="277" t="s">
        <v>228</v>
      </c>
      <c r="B102" s="264">
        <v>19918</v>
      </c>
      <c r="C102" s="265">
        <v>20489</v>
      </c>
      <c r="D102" s="264">
        <v>20713</v>
      </c>
      <c r="E102" s="272">
        <v>21091</v>
      </c>
      <c r="F102" s="264">
        <v>21892</v>
      </c>
      <c r="G102" s="263"/>
    </row>
    <row r="103" spans="1:7" s="252" customFormat="1" ht="12.75" customHeight="1">
      <c r="A103" s="276" t="s">
        <v>215</v>
      </c>
      <c r="B103" s="293">
        <v>137761</v>
      </c>
      <c r="C103" s="250">
        <v>141598</v>
      </c>
      <c r="D103" s="293">
        <v>144796</v>
      </c>
      <c r="E103" s="251">
        <v>151218</v>
      </c>
      <c r="F103" s="293">
        <v>153455</v>
      </c>
      <c r="G103" s="263"/>
    </row>
    <row r="104" spans="1:7" s="285" customFormat="1" ht="12.75" customHeight="1">
      <c r="A104" s="296" t="s">
        <v>229</v>
      </c>
      <c r="B104" s="326">
        <v>17392</v>
      </c>
      <c r="C104" s="327">
        <v>21071</v>
      </c>
      <c r="D104" s="326">
        <v>23445</v>
      </c>
      <c r="E104" s="328">
        <v>30123</v>
      </c>
      <c r="F104" s="326">
        <v>32904</v>
      </c>
      <c r="G104" s="263"/>
    </row>
    <row r="105" spans="1:7" s="255" customFormat="1" ht="12.75" customHeight="1">
      <c r="A105" s="276"/>
      <c r="B105" s="286"/>
      <c r="C105" s="331"/>
      <c r="D105" s="286"/>
      <c r="E105" s="330"/>
      <c r="F105" s="286"/>
      <c r="G105" s="263"/>
    </row>
    <row r="106" spans="1:7" s="255" customFormat="1" ht="12.75" customHeight="1">
      <c r="A106" s="249" t="s">
        <v>189</v>
      </c>
      <c r="B106" s="286"/>
      <c r="C106" s="274"/>
      <c r="D106" s="286"/>
      <c r="E106" s="345"/>
      <c r="F106" s="286"/>
      <c r="G106" s="263"/>
    </row>
    <row r="107" spans="1:7" s="255" customFormat="1" ht="12.75" customHeight="1">
      <c r="A107" s="276"/>
      <c r="B107" s="286"/>
      <c r="C107" s="265"/>
      <c r="D107" s="286"/>
      <c r="E107" s="272"/>
      <c r="F107" s="286"/>
      <c r="G107" s="263"/>
    </row>
    <row r="108" spans="1:7" s="252" customFormat="1" ht="12.75" customHeight="1">
      <c r="A108" s="276" t="s">
        <v>230</v>
      </c>
      <c r="B108" s="300">
        <v>1.181</v>
      </c>
      <c r="C108" s="301">
        <v>1.185</v>
      </c>
      <c r="D108" s="300">
        <v>1.202</v>
      </c>
      <c r="E108" s="302">
        <v>1.228</v>
      </c>
      <c r="F108" s="300">
        <v>1.24</v>
      </c>
      <c r="G108" s="263"/>
    </row>
    <row r="109" spans="1:7" s="252" customFormat="1" ht="12.75" customHeight="1">
      <c r="A109" s="276" t="s">
        <v>231</v>
      </c>
      <c r="B109" s="300">
        <v>0.549</v>
      </c>
      <c r="C109" s="301">
        <v>0.541</v>
      </c>
      <c r="D109" s="300">
        <v>0.528</v>
      </c>
      <c r="E109" s="302">
        <v>0.513</v>
      </c>
      <c r="F109" s="300">
        <v>0.499</v>
      </c>
      <c r="G109" s="263"/>
    </row>
    <row r="110" spans="1:7" s="252" customFormat="1" ht="12.75" customHeight="1">
      <c r="A110" s="346" t="s">
        <v>192</v>
      </c>
      <c r="B110" s="282">
        <v>1333819</v>
      </c>
      <c r="C110" s="250">
        <v>1318931</v>
      </c>
      <c r="D110" s="282">
        <v>1305808</v>
      </c>
      <c r="E110" s="284">
        <v>1295285</v>
      </c>
      <c r="F110" s="282">
        <v>1275143</v>
      </c>
      <c r="G110" s="263"/>
    </row>
    <row r="111" spans="1:7" s="255" customFormat="1" ht="12.75" customHeight="1">
      <c r="A111" s="347" t="s">
        <v>193</v>
      </c>
      <c r="B111" s="286">
        <v>0.318</v>
      </c>
      <c r="C111" s="306">
        <v>0.319</v>
      </c>
      <c r="D111" s="286">
        <v>0.322</v>
      </c>
      <c r="E111" s="307">
        <v>0.323</v>
      </c>
      <c r="F111" s="286">
        <v>0.323</v>
      </c>
      <c r="G111" s="263"/>
    </row>
    <row r="112" spans="1:7" s="285" customFormat="1" ht="12.75" customHeight="1">
      <c r="A112" s="276" t="s">
        <v>232</v>
      </c>
      <c r="B112" s="324">
        <v>126</v>
      </c>
      <c r="C112" s="250">
        <v>129</v>
      </c>
      <c r="D112" s="324">
        <v>133</v>
      </c>
      <c r="E112" s="325">
        <v>135</v>
      </c>
      <c r="F112" s="324">
        <v>130</v>
      </c>
      <c r="G112" s="263"/>
    </row>
    <row r="113" spans="1:7" s="285" customFormat="1" ht="12.75" customHeight="1" thickBot="1">
      <c r="A113" s="348" t="s">
        <v>219</v>
      </c>
      <c r="B113" s="349">
        <v>2492</v>
      </c>
      <c r="C113" s="350">
        <v>2597</v>
      </c>
      <c r="D113" s="349">
        <v>2717</v>
      </c>
      <c r="E113" s="351">
        <v>2690</v>
      </c>
      <c r="F113" s="349">
        <v>2358</v>
      </c>
      <c r="G113" s="263"/>
    </row>
    <row r="114" spans="1:7" s="255" customFormat="1" ht="12.75" customHeight="1" thickTop="1">
      <c r="A114" s="276"/>
      <c r="B114" s="286"/>
      <c r="C114" s="265"/>
      <c r="D114" s="286"/>
      <c r="E114" s="272"/>
      <c r="F114" s="286"/>
      <c r="G114" s="263"/>
    </row>
    <row r="115" spans="1:7" s="255" customFormat="1" ht="15.75">
      <c r="A115" s="322" t="s">
        <v>233</v>
      </c>
      <c r="B115" s="286"/>
      <c r="C115" s="265"/>
      <c r="D115" s="286"/>
      <c r="E115" s="272"/>
      <c r="F115" s="286"/>
      <c r="G115" s="263"/>
    </row>
    <row r="116" spans="1:7" s="255" customFormat="1" ht="12.75" customHeight="1">
      <c r="A116" s="329"/>
      <c r="B116" s="286"/>
      <c r="C116" s="265"/>
      <c r="D116" s="286"/>
      <c r="E116" s="272"/>
      <c r="F116" s="286"/>
      <c r="G116" s="263"/>
    </row>
    <row r="117" spans="1:7" s="255" customFormat="1" ht="12.75" customHeight="1">
      <c r="A117" s="249" t="s">
        <v>168</v>
      </c>
      <c r="B117" s="286"/>
      <c r="C117" s="265"/>
      <c r="D117" s="286"/>
      <c r="E117" s="272"/>
      <c r="F117" s="286"/>
      <c r="G117" s="263"/>
    </row>
    <row r="118" spans="1:7" s="255" customFormat="1" ht="12.75" customHeight="1">
      <c r="A118" s="323"/>
      <c r="B118" s="286"/>
      <c r="C118" s="317"/>
      <c r="D118" s="286"/>
      <c r="E118" s="318"/>
      <c r="F118" s="286"/>
      <c r="G118" s="263"/>
    </row>
    <row r="119" spans="1:7" s="255" customFormat="1" ht="12.75" customHeight="1">
      <c r="A119" s="250" t="s">
        <v>208</v>
      </c>
      <c r="B119" s="286"/>
      <c r="C119" s="317"/>
      <c r="D119" s="286"/>
      <c r="E119" s="318"/>
      <c r="F119" s="286"/>
      <c r="G119" s="263"/>
    </row>
    <row r="120" spans="1:7" s="255" customFormat="1" ht="12.75" customHeight="1">
      <c r="A120" s="265" t="s">
        <v>224</v>
      </c>
      <c r="B120" s="316">
        <v>0.257</v>
      </c>
      <c r="C120" s="317">
        <v>0.254</v>
      </c>
      <c r="D120" s="316">
        <v>0.256</v>
      </c>
      <c r="E120" s="318">
        <v>0.266</v>
      </c>
      <c r="F120" s="316">
        <v>0.264</v>
      </c>
      <c r="G120" s="263"/>
    </row>
    <row r="121" spans="1:7" s="285" customFormat="1" ht="12.75" customHeight="1">
      <c r="A121" s="323" t="s">
        <v>234</v>
      </c>
      <c r="B121" s="293">
        <v>171195</v>
      </c>
      <c r="C121" s="250">
        <v>169477</v>
      </c>
      <c r="D121" s="293">
        <v>170551</v>
      </c>
      <c r="E121" s="251">
        <v>171684</v>
      </c>
      <c r="F121" s="293">
        <v>169903</v>
      </c>
      <c r="G121" s="263"/>
    </row>
    <row r="122" spans="1:7" s="285" customFormat="1" ht="12.75" customHeight="1">
      <c r="A122" s="323" t="s">
        <v>171</v>
      </c>
      <c r="B122" s="293">
        <v>94792</v>
      </c>
      <c r="C122" s="250">
        <v>188332</v>
      </c>
      <c r="D122" s="293">
        <v>277011</v>
      </c>
      <c r="E122" s="251">
        <v>369511</v>
      </c>
      <c r="F122" s="293">
        <v>86535</v>
      </c>
      <c r="G122" s="263"/>
    </row>
    <row r="123" spans="1:7" s="255" customFormat="1" ht="12.75" customHeight="1">
      <c r="A123" s="323"/>
      <c r="B123" s="286"/>
      <c r="C123" s="265"/>
      <c r="D123" s="286"/>
      <c r="E123" s="272"/>
      <c r="F123" s="286"/>
      <c r="G123" s="263"/>
    </row>
    <row r="124" spans="1:7" s="255" customFormat="1" ht="12.75" customHeight="1">
      <c r="A124" s="276" t="s">
        <v>226</v>
      </c>
      <c r="B124" s="286"/>
      <c r="C124" s="265"/>
      <c r="D124" s="286"/>
      <c r="E124" s="272"/>
      <c r="F124" s="286"/>
      <c r="G124" s="263"/>
    </row>
    <row r="125" spans="1:7" s="255" customFormat="1" ht="12.75" customHeight="1">
      <c r="A125" s="259" t="s">
        <v>227</v>
      </c>
      <c r="B125" s="290">
        <v>0.886</v>
      </c>
      <c r="C125" s="291">
        <v>0.856</v>
      </c>
      <c r="D125" s="290">
        <v>0.86</v>
      </c>
      <c r="E125" s="292">
        <v>0.86</v>
      </c>
      <c r="F125" s="290">
        <v>0.85</v>
      </c>
      <c r="G125" s="263"/>
    </row>
    <row r="126" spans="1:7" s="285" customFormat="1" ht="12.75" customHeight="1">
      <c r="A126" s="346" t="s">
        <v>215</v>
      </c>
      <c r="B126" s="282">
        <v>56608</v>
      </c>
      <c r="C126" s="283">
        <v>59054</v>
      </c>
      <c r="D126" s="282">
        <v>62089</v>
      </c>
      <c r="E126" s="284">
        <v>68540</v>
      </c>
      <c r="F126" s="282">
        <v>69805</v>
      </c>
      <c r="G126" s="263"/>
    </row>
    <row r="127" spans="1:7" s="285" customFormat="1" ht="12.75" customHeight="1">
      <c r="A127" s="296" t="s">
        <v>229</v>
      </c>
      <c r="B127" s="297">
        <v>31295</v>
      </c>
      <c r="C127" s="298">
        <v>33070</v>
      </c>
      <c r="D127" s="297">
        <v>35038</v>
      </c>
      <c r="E127" s="299">
        <v>40042</v>
      </c>
      <c r="F127" s="297">
        <v>41357</v>
      </c>
      <c r="G127" s="263"/>
    </row>
    <row r="128" spans="1:7" s="255" customFormat="1" ht="12.75" customHeight="1">
      <c r="A128" s="259"/>
      <c r="B128" s="286"/>
      <c r="C128" s="338"/>
      <c r="D128" s="286"/>
      <c r="E128" s="339"/>
      <c r="F128" s="286"/>
      <c r="G128" s="263"/>
    </row>
    <row r="129" spans="1:7" s="255" customFormat="1" ht="12.75" customHeight="1">
      <c r="A129" s="249" t="s">
        <v>189</v>
      </c>
      <c r="B129" s="286"/>
      <c r="C129" s="265"/>
      <c r="D129" s="286"/>
      <c r="E129" s="272"/>
      <c r="F129" s="286"/>
      <c r="G129" s="263"/>
    </row>
    <row r="130" spans="1:7" s="255" customFormat="1" ht="12.75" customHeight="1">
      <c r="A130" s="249"/>
      <c r="B130" s="286"/>
      <c r="C130" s="265"/>
      <c r="D130" s="286"/>
      <c r="E130" s="272"/>
      <c r="F130" s="286"/>
      <c r="G130" s="263"/>
    </row>
    <row r="131" spans="1:7" s="285" customFormat="1" ht="12.75" customHeight="1">
      <c r="A131" s="276" t="s">
        <v>235</v>
      </c>
      <c r="B131" s="300">
        <v>1.857</v>
      </c>
      <c r="C131" s="301">
        <v>1.866</v>
      </c>
      <c r="D131" s="300">
        <v>2.144</v>
      </c>
      <c r="E131" s="302">
        <v>1.995</v>
      </c>
      <c r="F131" s="300">
        <v>1.768</v>
      </c>
      <c r="G131" s="263"/>
    </row>
    <row r="132" spans="1:7" s="285" customFormat="1" ht="12.75" customHeight="1">
      <c r="A132" s="346" t="s">
        <v>236</v>
      </c>
      <c r="B132" s="300">
        <v>0.345</v>
      </c>
      <c r="C132" s="301">
        <v>0.343</v>
      </c>
      <c r="D132" s="300">
        <v>0.34</v>
      </c>
      <c r="E132" s="302">
        <v>0.37</v>
      </c>
      <c r="F132" s="300">
        <v>0.359</v>
      </c>
      <c r="G132" s="263"/>
    </row>
    <row r="133" spans="1:7" s="252" customFormat="1" ht="12.75" customHeight="1">
      <c r="A133" s="346" t="s">
        <v>237</v>
      </c>
      <c r="B133" s="282">
        <v>396661</v>
      </c>
      <c r="C133" s="250">
        <v>397241</v>
      </c>
      <c r="D133" s="282">
        <v>452162</v>
      </c>
      <c r="E133" s="284">
        <v>457813</v>
      </c>
      <c r="F133" s="282">
        <v>393735</v>
      </c>
      <c r="G133" s="263"/>
    </row>
    <row r="134" spans="1:7" s="255" customFormat="1" ht="12.75" customHeight="1">
      <c r="A134" s="347" t="s">
        <v>193</v>
      </c>
      <c r="B134" s="286">
        <v>0.35</v>
      </c>
      <c r="C134" s="306">
        <v>0.354</v>
      </c>
      <c r="D134" s="286">
        <v>0.317</v>
      </c>
      <c r="E134" s="307">
        <v>0.334</v>
      </c>
      <c r="F134" s="286">
        <v>0.301</v>
      </c>
      <c r="G134" s="263"/>
    </row>
    <row r="135" spans="1:7" s="285" customFormat="1" ht="12.75" customHeight="1">
      <c r="A135" s="276" t="s">
        <v>232</v>
      </c>
      <c r="B135" s="324">
        <v>102</v>
      </c>
      <c r="C135" s="250">
        <v>104</v>
      </c>
      <c r="D135" s="324">
        <v>105</v>
      </c>
      <c r="E135" s="325">
        <v>105</v>
      </c>
      <c r="F135" s="324">
        <v>108</v>
      </c>
      <c r="G135" s="263"/>
    </row>
    <row r="136" spans="1:7" s="252" customFormat="1" ht="12.75" customHeight="1">
      <c r="A136" s="352" t="s">
        <v>219</v>
      </c>
      <c r="B136" s="297">
        <v>2186</v>
      </c>
      <c r="C136" s="327">
        <v>2215</v>
      </c>
      <c r="D136" s="297">
        <v>2398</v>
      </c>
      <c r="E136" s="299">
        <v>2430</v>
      </c>
      <c r="F136" s="297">
        <v>2306</v>
      </c>
      <c r="G136" s="263"/>
    </row>
    <row r="137" spans="1:6" s="255" customFormat="1" ht="12.75">
      <c r="A137" s="257"/>
      <c r="B137" s="257"/>
      <c r="C137" s="257"/>
      <c r="D137" s="257"/>
      <c r="E137" s="257"/>
      <c r="F137" s="257"/>
    </row>
    <row r="138" spans="1:6" s="255" customFormat="1" ht="12.75" customHeight="1">
      <c r="A138" s="353" t="s">
        <v>238</v>
      </c>
      <c r="B138" s="257"/>
      <c r="C138" s="257"/>
      <c r="D138" s="257"/>
      <c r="E138" s="257"/>
      <c r="F138" s="257"/>
    </row>
    <row r="139" spans="1:6" s="255" customFormat="1" ht="12.75" customHeight="1">
      <c r="A139" s="353" t="s">
        <v>239</v>
      </c>
      <c r="B139" s="257"/>
      <c r="C139" s="257"/>
      <c r="D139" s="257"/>
      <c r="E139" s="257"/>
      <c r="F139" s="257"/>
    </row>
    <row r="140" spans="1:6" s="255" customFormat="1" ht="12.75" customHeight="1">
      <c r="A140" s="353" t="s">
        <v>240</v>
      </c>
      <c r="B140" s="257"/>
      <c r="C140" s="257"/>
      <c r="D140" s="257"/>
      <c r="E140" s="257"/>
      <c r="F140" s="257"/>
    </row>
    <row r="141" spans="1:6" s="255" customFormat="1" ht="12.75" customHeight="1">
      <c r="A141" s="353" t="s">
        <v>241</v>
      </c>
      <c r="B141" s="257"/>
      <c r="C141" s="257"/>
      <c r="D141" s="257"/>
      <c r="E141" s="257"/>
      <c r="F141" s="257"/>
    </row>
    <row r="142" spans="1:6" s="255" customFormat="1" ht="12.75" customHeight="1">
      <c r="A142" s="194"/>
      <c r="B142" s="257"/>
      <c r="C142" s="257"/>
      <c r="D142" s="257"/>
      <c r="E142" s="257"/>
      <c r="F142" s="257"/>
    </row>
    <row r="143" spans="1:6" s="271" customFormat="1" ht="12.75">
      <c r="A143" s="257"/>
      <c r="B143" s="257"/>
      <c r="C143" s="257"/>
      <c r="D143" s="257"/>
      <c r="E143" s="257"/>
      <c r="F143" s="257"/>
    </row>
    <row r="144" spans="1:6" s="271" customFormat="1" ht="12.75">
      <c r="A144" s="257"/>
      <c r="B144" s="257"/>
      <c r="C144" s="257"/>
      <c r="D144" s="257"/>
      <c r="E144" s="257"/>
      <c r="F144" s="257"/>
    </row>
    <row r="145" spans="1:6" s="271" customFormat="1" ht="12" customHeight="1">
      <c r="A145" s="257"/>
      <c r="B145" s="257"/>
      <c r="C145" s="257"/>
      <c r="D145" s="257"/>
      <c r="E145" s="257"/>
      <c r="F145" s="257"/>
    </row>
    <row r="146" spans="1:6" s="271" customFormat="1" ht="12.75">
      <c r="A146" s="257"/>
      <c r="B146" s="257"/>
      <c r="C146" s="257"/>
      <c r="D146" s="257"/>
      <c r="E146" s="257"/>
      <c r="F146" s="257"/>
    </row>
    <row r="147" spans="1:6" s="271" customFormat="1" ht="12.75">
      <c r="A147" s="257"/>
      <c r="B147" s="257"/>
      <c r="C147" s="257"/>
      <c r="D147" s="257"/>
      <c r="E147" s="257"/>
      <c r="F147" s="257"/>
    </row>
    <row r="148" spans="1:6" s="271" customFormat="1" ht="12.75">
      <c r="A148" s="257"/>
      <c r="B148" s="257"/>
      <c r="C148" s="257"/>
      <c r="D148" s="257"/>
      <c r="E148" s="257"/>
      <c r="F148" s="257"/>
    </row>
    <row r="149" spans="1:6" s="271" customFormat="1" ht="12.75">
      <c r="A149" s="257"/>
      <c r="B149" s="257"/>
      <c r="C149" s="257"/>
      <c r="D149" s="257"/>
      <c r="E149" s="257"/>
      <c r="F149" s="257"/>
    </row>
    <row r="150" spans="1:6" s="271" customFormat="1" ht="12" customHeight="1">
      <c r="A150" s="257"/>
      <c r="B150" s="257"/>
      <c r="C150" s="257"/>
      <c r="D150" s="257"/>
      <c r="E150" s="257"/>
      <c r="F150" s="257"/>
    </row>
    <row r="151" spans="1:6" s="271" customFormat="1" ht="12" customHeight="1">
      <c r="A151" s="257"/>
      <c r="B151" s="257"/>
      <c r="C151" s="257"/>
      <c r="D151" s="257"/>
      <c r="E151" s="257"/>
      <c r="F151" s="257"/>
    </row>
    <row r="152" spans="1:6" s="271" customFormat="1" ht="12.75">
      <c r="A152" s="257"/>
      <c r="B152" s="257"/>
      <c r="C152" s="257"/>
      <c r="D152" s="257"/>
      <c r="E152" s="257"/>
      <c r="F152" s="257"/>
    </row>
    <row r="153" spans="1:6" s="271" customFormat="1" ht="12.75">
      <c r="A153" s="257"/>
      <c r="B153" s="257"/>
      <c r="C153" s="257"/>
      <c r="D153" s="257"/>
      <c r="E153" s="257"/>
      <c r="F153" s="257"/>
    </row>
    <row r="154" spans="1:6" s="271" customFormat="1" ht="12.75">
      <c r="A154" s="257"/>
      <c r="B154" s="257"/>
      <c r="C154" s="257"/>
      <c r="D154" s="257"/>
      <c r="E154" s="257"/>
      <c r="F154" s="257"/>
    </row>
    <row r="155" spans="1:6" s="271" customFormat="1" ht="12.75">
      <c r="A155" s="257"/>
      <c r="B155" s="257"/>
      <c r="C155" s="257"/>
      <c r="D155" s="257"/>
      <c r="E155" s="257"/>
      <c r="F155" s="257"/>
    </row>
    <row r="156" spans="1:6" s="271" customFormat="1" ht="12.75">
      <c r="A156" s="257"/>
      <c r="B156" s="257"/>
      <c r="C156" s="257"/>
      <c r="D156" s="257"/>
      <c r="E156" s="257"/>
      <c r="F156" s="257"/>
    </row>
    <row r="157" spans="1:6" s="271" customFormat="1" ht="12" customHeight="1">
      <c r="A157" s="257"/>
      <c r="B157" s="257"/>
      <c r="C157" s="257"/>
      <c r="D157" s="257"/>
      <c r="E157" s="257"/>
      <c r="F157" s="257"/>
    </row>
    <row r="158" spans="1:6" s="271" customFormat="1" ht="12.75">
      <c r="A158" s="257"/>
      <c r="B158" s="257"/>
      <c r="C158" s="257"/>
      <c r="D158" s="257"/>
      <c r="E158" s="257"/>
      <c r="F158" s="257"/>
    </row>
    <row r="159" spans="1:6" s="271" customFormat="1" ht="12.75">
      <c r="A159" s="257"/>
      <c r="B159" s="257"/>
      <c r="C159" s="257"/>
      <c r="D159" s="257"/>
      <c r="E159" s="257"/>
      <c r="F159" s="257"/>
    </row>
    <row r="160" spans="1:6" s="271" customFormat="1" ht="12.75">
      <c r="A160" s="257"/>
      <c r="B160" s="257"/>
      <c r="C160" s="257"/>
      <c r="D160" s="257"/>
      <c r="E160" s="257"/>
      <c r="F160" s="257"/>
    </row>
    <row r="161" spans="1:6" s="271" customFormat="1" ht="12.75">
      <c r="A161" s="257"/>
      <c r="B161" s="257"/>
      <c r="C161" s="257"/>
      <c r="D161" s="257"/>
      <c r="E161" s="257"/>
      <c r="F161" s="257"/>
    </row>
    <row r="162" spans="1:6" s="271" customFormat="1" ht="12.75">
      <c r="A162" s="257"/>
      <c r="B162" s="257"/>
      <c r="C162" s="257"/>
      <c r="D162" s="257"/>
      <c r="E162" s="257"/>
      <c r="F162" s="257"/>
    </row>
    <row r="163" spans="1:6" s="271" customFormat="1" ht="12.75">
      <c r="A163" s="257"/>
      <c r="B163" s="257"/>
      <c r="C163" s="257"/>
      <c r="D163" s="257"/>
      <c r="E163" s="257"/>
      <c r="F163" s="257"/>
    </row>
    <row r="164" spans="1:6" s="271" customFormat="1" ht="12.75" customHeight="1">
      <c r="A164" s="257"/>
      <c r="B164" s="257"/>
      <c r="C164" s="257"/>
      <c r="D164" s="257"/>
      <c r="E164" s="257"/>
      <c r="F164" s="257"/>
    </row>
    <row r="165" spans="1:6" s="271" customFormat="1" ht="12.75" customHeight="1">
      <c r="A165" s="257"/>
      <c r="B165" s="257"/>
      <c r="C165" s="257"/>
      <c r="D165" s="257"/>
      <c r="E165" s="257"/>
      <c r="F165" s="257"/>
    </row>
    <row r="166" spans="1:6" s="324" customFormat="1" ht="12.75">
      <c r="A166" s="257"/>
      <c r="B166" s="257"/>
      <c r="C166" s="257"/>
      <c r="D166" s="257"/>
      <c r="E166" s="257"/>
      <c r="F166" s="257"/>
    </row>
    <row r="167" spans="1:6" s="271" customFormat="1" ht="12.75">
      <c r="A167" s="257"/>
      <c r="B167" s="257"/>
      <c r="C167" s="257"/>
      <c r="D167" s="257"/>
      <c r="E167" s="257"/>
      <c r="F167" s="257"/>
    </row>
    <row r="168" spans="1:6" s="271" customFormat="1" ht="12.75">
      <c r="A168" s="257"/>
      <c r="B168" s="257"/>
      <c r="C168" s="257"/>
      <c r="D168" s="257"/>
      <c r="E168" s="257"/>
      <c r="F168" s="257"/>
    </row>
    <row r="169" spans="1:6" s="271" customFormat="1" ht="12.75">
      <c r="A169" s="257"/>
      <c r="B169" s="257"/>
      <c r="C169" s="257"/>
      <c r="D169" s="257"/>
      <c r="E169" s="257"/>
      <c r="F169" s="257"/>
    </row>
    <row r="170" spans="1:6" s="271" customFormat="1" ht="12.75">
      <c r="A170" s="257"/>
      <c r="B170" s="257"/>
      <c r="C170" s="257"/>
      <c r="D170" s="257"/>
      <c r="E170" s="257"/>
      <c r="F170" s="257"/>
    </row>
    <row r="171" spans="1:6" s="271" customFormat="1" ht="12.75">
      <c r="A171" s="257"/>
      <c r="B171" s="257"/>
      <c r="C171" s="257"/>
      <c r="D171" s="257"/>
      <c r="E171" s="257"/>
      <c r="F171" s="257"/>
    </row>
    <row r="172" spans="1:6" s="271" customFormat="1" ht="12.75" customHeight="1">
      <c r="A172" s="257"/>
      <c r="B172" s="257"/>
      <c r="C172" s="257"/>
      <c r="D172" s="257"/>
      <c r="E172" s="257"/>
      <c r="F172" s="257"/>
    </row>
    <row r="173" spans="1:6" s="271" customFormat="1" ht="12.75">
      <c r="A173" s="257"/>
      <c r="B173" s="257"/>
      <c r="C173" s="257"/>
      <c r="D173" s="257"/>
      <c r="E173" s="257"/>
      <c r="F173" s="257"/>
    </row>
    <row r="174" spans="1:6" s="271" customFormat="1" ht="12.75">
      <c r="A174" s="257"/>
      <c r="B174" s="257"/>
      <c r="C174" s="257"/>
      <c r="D174" s="257"/>
      <c r="E174" s="257"/>
      <c r="F174" s="257"/>
    </row>
    <row r="175" spans="1:6" s="271" customFormat="1" ht="12.75">
      <c r="A175" s="257"/>
      <c r="B175" s="257"/>
      <c r="C175" s="257"/>
      <c r="D175" s="257"/>
      <c r="E175" s="257"/>
      <c r="F175" s="257"/>
    </row>
    <row r="176" spans="1:6" s="271" customFormat="1" ht="12.75">
      <c r="A176" s="257"/>
      <c r="B176" s="257"/>
      <c r="C176" s="257"/>
      <c r="D176" s="257"/>
      <c r="E176" s="257"/>
      <c r="F176" s="257"/>
    </row>
    <row r="177" spans="1:6" s="271" customFormat="1" ht="12.75" customHeight="1">
      <c r="A177" s="257"/>
      <c r="B177" s="257"/>
      <c r="C177" s="257"/>
      <c r="D177" s="257"/>
      <c r="E177" s="257"/>
      <c r="F177" s="257"/>
    </row>
    <row r="178" spans="1:6" s="271" customFormat="1" ht="12.75" customHeight="1">
      <c r="A178" s="257"/>
      <c r="B178" s="257"/>
      <c r="C178" s="257"/>
      <c r="D178" s="257"/>
      <c r="E178" s="257"/>
      <c r="F178" s="257"/>
    </row>
    <row r="179" spans="1:6" s="271" customFormat="1" ht="12.75" customHeight="1">
      <c r="A179" s="257"/>
      <c r="B179" s="257"/>
      <c r="C179" s="257"/>
      <c r="D179" s="257"/>
      <c r="E179" s="257"/>
      <c r="F179" s="257"/>
    </row>
    <row r="180" spans="1:6" s="271" customFormat="1" ht="12.75" customHeight="1">
      <c r="A180" s="257"/>
      <c r="B180" s="257"/>
      <c r="C180" s="257"/>
      <c r="D180" s="257"/>
      <c r="E180" s="257"/>
      <c r="F180" s="257"/>
    </row>
    <row r="181" spans="1:6" s="271" customFormat="1" ht="12.75" customHeight="1">
      <c r="A181" s="257"/>
      <c r="B181" s="257"/>
      <c r="C181" s="257"/>
      <c r="D181" s="257"/>
      <c r="E181" s="257"/>
      <c r="F181" s="257"/>
    </row>
    <row r="182" spans="1:6" s="271" customFormat="1" ht="12.75" customHeight="1">
      <c r="A182" s="257"/>
      <c r="B182" s="257"/>
      <c r="C182" s="257"/>
      <c r="D182" s="257"/>
      <c r="E182" s="257"/>
      <c r="F182" s="257"/>
    </row>
    <row r="183" spans="1:6" s="271" customFormat="1" ht="12.75" customHeight="1">
      <c r="A183" s="257"/>
      <c r="B183" s="257"/>
      <c r="C183" s="257"/>
      <c r="D183" s="257"/>
      <c r="E183" s="257"/>
      <c r="F183" s="257"/>
    </row>
    <row r="184" spans="1:6" s="271" customFormat="1" ht="12.75">
      <c r="A184" s="257"/>
      <c r="B184" s="257"/>
      <c r="C184" s="257"/>
      <c r="D184" s="257"/>
      <c r="E184" s="257"/>
      <c r="F184" s="257"/>
    </row>
    <row r="185" spans="1:6" s="271" customFormat="1" ht="12.75" customHeight="1">
      <c r="A185" s="257"/>
      <c r="B185" s="257"/>
      <c r="C185" s="257"/>
      <c r="D185" s="257"/>
      <c r="E185" s="257"/>
      <c r="F185" s="257"/>
    </row>
    <row r="186" spans="1:6" s="271" customFormat="1" ht="12.75" customHeight="1">
      <c r="A186" s="257"/>
      <c r="B186" s="257"/>
      <c r="C186" s="257"/>
      <c r="D186" s="257"/>
      <c r="E186" s="257"/>
      <c r="F186" s="257"/>
    </row>
    <row r="187" spans="1:6" s="271" customFormat="1" ht="12.75" customHeight="1">
      <c r="A187" s="257"/>
      <c r="B187" s="257"/>
      <c r="C187" s="257"/>
      <c r="D187" s="257"/>
      <c r="E187" s="257"/>
      <c r="F187" s="257"/>
    </row>
    <row r="188" spans="1:6" s="271" customFormat="1" ht="12.75">
      <c r="A188" s="257"/>
      <c r="B188" s="257"/>
      <c r="C188" s="257"/>
      <c r="D188" s="257"/>
      <c r="E188" s="257"/>
      <c r="F188" s="257"/>
    </row>
    <row r="189" spans="1:6" s="271" customFormat="1" ht="12.75">
      <c r="A189" s="257"/>
      <c r="B189" s="257"/>
      <c r="C189" s="257"/>
      <c r="D189" s="257"/>
      <c r="E189" s="257"/>
      <c r="F189" s="257"/>
    </row>
    <row r="190" spans="1:6" s="271" customFormat="1" ht="12.75">
      <c r="A190" s="257"/>
      <c r="B190" s="257"/>
      <c r="C190" s="257"/>
      <c r="D190" s="257"/>
      <c r="E190" s="257"/>
      <c r="F190" s="257"/>
    </row>
    <row r="191" spans="1:6" s="271" customFormat="1" ht="12.75">
      <c r="A191" s="257"/>
      <c r="B191" s="257"/>
      <c r="C191" s="257"/>
      <c r="D191" s="257"/>
      <c r="E191" s="257"/>
      <c r="F191" s="257"/>
    </row>
    <row r="192" spans="1:6" s="271" customFormat="1" ht="12.75">
      <c r="A192" s="257"/>
      <c r="B192" s="257"/>
      <c r="C192" s="257"/>
      <c r="D192" s="257"/>
      <c r="E192" s="257"/>
      <c r="F192" s="257"/>
    </row>
    <row r="193" spans="1:6" s="271" customFormat="1" ht="12.75">
      <c r="A193" s="257"/>
      <c r="B193" s="257"/>
      <c r="C193" s="257"/>
      <c r="D193" s="257"/>
      <c r="E193" s="257"/>
      <c r="F193" s="257"/>
    </row>
    <row r="194" spans="1:6" s="271" customFormat="1" ht="12.75">
      <c r="A194" s="257"/>
      <c r="B194" s="257"/>
      <c r="C194" s="257"/>
      <c r="D194" s="257"/>
      <c r="E194" s="257"/>
      <c r="F194" s="257"/>
    </row>
    <row r="195" spans="1:6" s="271" customFormat="1" ht="12.75">
      <c r="A195" s="257"/>
      <c r="B195" s="257"/>
      <c r="C195" s="257"/>
      <c r="D195" s="257"/>
      <c r="E195" s="257"/>
      <c r="F195" s="257"/>
    </row>
    <row r="196" spans="1:6" s="271" customFormat="1" ht="12.75">
      <c r="A196" s="257"/>
      <c r="B196" s="257"/>
      <c r="C196" s="257"/>
      <c r="D196" s="257"/>
      <c r="E196" s="257"/>
      <c r="F196" s="257"/>
    </row>
    <row r="197" spans="1:6" s="271" customFormat="1" ht="12.75">
      <c r="A197" s="257"/>
      <c r="B197" s="257"/>
      <c r="C197" s="257"/>
      <c r="D197" s="257"/>
      <c r="E197" s="257"/>
      <c r="F197" s="257"/>
    </row>
    <row r="198" spans="1:6" s="271" customFormat="1" ht="12.75">
      <c r="A198" s="257"/>
      <c r="B198" s="257"/>
      <c r="C198" s="257"/>
      <c r="D198" s="257"/>
      <c r="E198" s="257"/>
      <c r="F198" s="257"/>
    </row>
    <row r="199" spans="1:6" s="271" customFormat="1" ht="12.75">
      <c r="A199" s="257"/>
      <c r="B199" s="257"/>
      <c r="C199" s="257"/>
      <c r="D199" s="257"/>
      <c r="E199" s="257"/>
      <c r="F199" s="257"/>
    </row>
    <row r="200" spans="1:6" s="271" customFormat="1" ht="12.75">
      <c r="A200" s="257"/>
      <c r="B200" s="257"/>
      <c r="C200" s="257"/>
      <c r="D200" s="257"/>
      <c r="E200" s="257"/>
      <c r="F200" s="257"/>
    </row>
    <row r="201" spans="1:6" s="271" customFormat="1" ht="12.75">
      <c r="A201" s="257"/>
      <c r="B201" s="257"/>
      <c r="C201" s="257"/>
      <c r="D201" s="257"/>
      <c r="E201" s="257"/>
      <c r="F201" s="257"/>
    </row>
    <row r="202" spans="1:6" s="271" customFormat="1" ht="12.75">
      <c r="A202" s="257"/>
      <c r="B202" s="257"/>
      <c r="C202" s="257"/>
      <c r="D202" s="257"/>
      <c r="E202" s="257"/>
      <c r="F202" s="257"/>
    </row>
    <row r="203" spans="1:6" s="271" customFormat="1" ht="12.75">
      <c r="A203" s="257"/>
      <c r="B203" s="257"/>
      <c r="C203" s="257"/>
      <c r="D203" s="257"/>
      <c r="E203" s="257"/>
      <c r="F203" s="257"/>
    </row>
    <row r="204" spans="1:6" s="271" customFormat="1" ht="12.75">
      <c r="A204" s="257"/>
      <c r="B204" s="257"/>
      <c r="C204" s="257"/>
      <c r="D204" s="257"/>
      <c r="E204" s="257"/>
      <c r="F204" s="257"/>
    </row>
    <row r="205" spans="1:6" s="271" customFormat="1" ht="12.75">
      <c r="A205" s="257"/>
      <c r="B205" s="257"/>
      <c r="C205" s="257"/>
      <c r="D205" s="257"/>
      <c r="E205" s="257"/>
      <c r="F205" s="257"/>
    </row>
    <row r="206" spans="1:6" s="271" customFormat="1" ht="12.75">
      <c r="A206" s="257"/>
      <c r="B206" s="257"/>
      <c r="C206" s="257"/>
      <c r="D206" s="257"/>
      <c r="E206" s="257"/>
      <c r="F206" s="257"/>
    </row>
    <row r="207" spans="1:6" s="271" customFormat="1" ht="12.75">
      <c r="A207" s="257"/>
      <c r="B207" s="257"/>
      <c r="C207" s="257"/>
      <c r="D207" s="257"/>
      <c r="E207" s="257"/>
      <c r="F207" s="257"/>
    </row>
    <row r="208" spans="1:6" s="271" customFormat="1" ht="12.75">
      <c r="A208" s="257"/>
      <c r="B208" s="257"/>
      <c r="C208" s="257"/>
      <c r="D208" s="257"/>
      <c r="E208" s="257"/>
      <c r="F208" s="257"/>
    </row>
    <row r="209" spans="1:6" s="271" customFormat="1" ht="12.75">
      <c r="A209" s="257"/>
      <c r="B209" s="257"/>
      <c r="C209" s="257"/>
      <c r="D209" s="257"/>
      <c r="E209" s="257"/>
      <c r="F209" s="257"/>
    </row>
    <row r="210" spans="1:6" s="271" customFormat="1" ht="12.75">
      <c r="A210" s="257"/>
      <c r="B210" s="257"/>
      <c r="C210" s="257"/>
      <c r="D210" s="257"/>
      <c r="E210" s="257"/>
      <c r="F210" s="257"/>
    </row>
    <row r="211" spans="1:6" s="271" customFormat="1" ht="12.75">
      <c r="A211" s="257"/>
      <c r="B211" s="257"/>
      <c r="C211" s="257"/>
      <c r="D211" s="257"/>
      <c r="E211" s="257"/>
      <c r="F211" s="257"/>
    </row>
    <row r="212" spans="1:6" s="271" customFormat="1" ht="12.75">
      <c r="A212" s="257"/>
      <c r="B212" s="257"/>
      <c r="C212" s="257"/>
      <c r="D212" s="257"/>
      <c r="E212" s="257"/>
      <c r="F212" s="257"/>
    </row>
    <row r="213" spans="1:6" s="271" customFormat="1" ht="12.75">
      <c r="A213" s="257"/>
      <c r="B213" s="257"/>
      <c r="C213" s="257"/>
      <c r="D213" s="257"/>
      <c r="E213" s="257"/>
      <c r="F213" s="257"/>
    </row>
    <row r="214" spans="1:6" s="271" customFormat="1" ht="12.75">
      <c r="A214" s="257"/>
      <c r="B214" s="257"/>
      <c r="C214" s="257"/>
      <c r="D214" s="257"/>
      <c r="E214" s="257"/>
      <c r="F214" s="257"/>
    </row>
    <row r="215" spans="1:6" s="271" customFormat="1" ht="12.75">
      <c r="A215" s="257"/>
      <c r="B215" s="257"/>
      <c r="C215" s="257"/>
      <c r="D215" s="257"/>
      <c r="E215" s="257"/>
      <c r="F215" s="257"/>
    </row>
    <row r="216" spans="1:6" s="271" customFormat="1" ht="12.75">
      <c r="A216" s="257"/>
      <c r="B216" s="257"/>
      <c r="C216" s="257"/>
      <c r="D216" s="257"/>
      <c r="E216" s="257"/>
      <c r="F216" s="257"/>
    </row>
    <row r="217" spans="1:6" s="271" customFormat="1" ht="12.75">
      <c r="A217" s="257"/>
      <c r="B217" s="257"/>
      <c r="C217" s="257"/>
      <c r="D217" s="257"/>
      <c r="E217" s="257"/>
      <c r="F217" s="257"/>
    </row>
    <row r="218" spans="1:6" s="271" customFormat="1" ht="12.75">
      <c r="A218" s="257"/>
      <c r="B218" s="257"/>
      <c r="C218" s="257"/>
      <c r="D218" s="257"/>
      <c r="E218" s="257"/>
      <c r="F218" s="257"/>
    </row>
    <row r="219" spans="1:6" s="271" customFormat="1" ht="12.75">
      <c r="A219" s="257"/>
      <c r="B219" s="257"/>
      <c r="C219" s="257"/>
      <c r="D219" s="257"/>
      <c r="E219" s="257"/>
      <c r="F219" s="257"/>
    </row>
    <row r="220" spans="1:6" s="271" customFormat="1" ht="12.75">
      <c r="A220" s="257"/>
      <c r="B220" s="257"/>
      <c r="C220" s="257"/>
      <c r="D220" s="257"/>
      <c r="E220" s="257"/>
      <c r="F220" s="257"/>
    </row>
    <row r="221" spans="1:6" s="271" customFormat="1" ht="12.75">
      <c r="A221" s="257"/>
      <c r="B221" s="257"/>
      <c r="C221" s="257"/>
      <c r="D221" s="257"/>
      <c r="E221" s="257"/>
      <c r="F221" s="257"/>
    </row>
    <row r="222" spans="1:6" s="271" customFormat="1" ht="12.75">
      <c r="A222" s="257"/>
      <c r="B222" s="257"/>
      <c r="C222" s="257"/>
      <c r="D222" s="257"/>
      <c r="E222" s="257"/>
      <c r="F222" s="257"/>
    </row>
    <row r="223" spans="1:6" s="271" customFormat="1" ht="12.75">
      <c r="A223" s="257"/>
      <c r="B223" s="257"/>
      <c r="C223" s="257"/>
      <c r="D223" s="257"/>
      <c r="E223" s="257"/>
      <c r="F223" s="257"/>
    </row>
    <row r="224" spans="1:6" s="271" customFormat="1" ht="12.75">
      <c r="A224" s="257"/>
      <c r="B224" s="257"/>
      <c r="C224" s="257"/>
      <c r="D224" s="257"/>
      <c r="E224" s="257"/>
      <c r="F224" s="257"/>
    </row>
    <row r="225" spans="1:6" s="271" customFormat="1" ht="12.75">
      <c r="A225" s="257"/>
      <c r="B225" s="257"/>
      <c r="C225" s="257"/>
      <c r="D225" s="257"/>
      <c r="E225" s="257"/>
      <c r="F225" s="257"/>
    </row>
    <row r="226" spans="1:6" s="271" customFormat="1" ht="12.75">
      <c r="A226" s="257"/>
      <c r="B226" s="257"/>
      <c r="C226" s="257"/>
      <c r="D226" s="257"/>
      <c r="E226" s="257"/>
      <c r="F226" s="257"/>
    </row>
    <row r="227" spans="1:6" s="271" customFormat="1" ht="12.75">
      <c r="A227" s="257"/>
      <c r="B227" s="257"/>
      <c r="C227" s="257"/>
      <c r="D227" s="257"/>
      <c r="E227" s="257"/>
      <c r="F227" s="257"/>
    </row>
    <row r="228" spans="1:6" s="271" customFormat="1" ht="12.75">
      <c r="A228" s="257"/>
      <c r="B228" s="257"/>
      <c r="C228" s="257"/>
      <c r="D228" s="257"/>
      <c r="E228" s="257"/>
      <c r="F228" s="257"/>
    </row>
    <row r="229" spans="1:6" s="271" customFormat="1" ht="12.75">
      <c r="A229" s="257"/>
      <c r="B229" s="257"/>
      <c r="C229" s="257"/>
      <c r="D229" s="257"/>
      <c r="E229" s="257"/>
      <c r="F229" s="257"/>
    </row>
    <row r="230" spans="1:6" s="271" customFormat="1" ht="12.75">
      <c r="A230" s="257"/>
      <c r="B230" s="257"/>
      <c r="C230" s="257"/>
      <c r="D230" s="257"/>
      <c r="E230" s="257"/>
      <c r="F230" s="257"/>
    </row>
    <row r="231" spans="1:6" s="271" customFormat="1" ht="12.75">
      <c r="A231" s="257"/>
      <c r="B231" s="257"/>
      <c r="C231" s="257"/>
      <c r="D231" s="257"/>
      <c r="E231" s="257"/>
      <c r="F231" s="257"/>
    </row>
    <row r="232" spans="1:6" s="271" customFormat="1" ht="12.75">
      <c r="A232" s="257"/>
      <c r="B232" s="257"/>
      <c r="C232" s="257"/>
      <c r="D232" s="257"/>
      <c r="E232" s="257"/>
      <c r="F232" s="257"/>
    </row>
    <row r="233" spans="1:6" s="271" customFormat="1" ht="12.75">
      <c r="A233" s="257"/>
      <c r="B233" s="257"/>
      <c r="C233" s="257"/>
      <c r="D233" s="257"/>
      <c r="E233" s="257"/>
      <c r="F233" s="257"/>
    </row>
    <row r="234" spans="1:6" s="271" customFormat="1" ht="12.75">
      <c r="A234" s="257"/>
      <c r="B234" s="257"/>
      <c r="C234" s="257"/>
      <c r="D234" s="257"/>
      <c r="E234" s="257"/>
      <c r="F234" s="257"/>
    </row>
    <row r="235" spans="1:6" ht="12.75">
      <c r="A235" s="257"/>
      <c r="B235" s="257"/>
      <c r="C235" s="257"/>
      <c r="D235" s="257"/>
      <c r="E235" s="257"/>
      <c r="F235" s="257"/>
    </row>
    <row r="236" spans="1:6" ht="12.75">
      <c r="A236" s="257"/>
      <c r="B236" s="257"/>
      <c r="C236" s="257"/>
      <c r="D236" s="257"/>
      <c r="E236" s="257"/>
      <c r="F236" s="257"/>
    </row>
    <row r="237" spans="1:6" ht="12.75">
      <c r="A237" s="257"/>
      <c r="B237" s="257"/>
      <c r="C237" s="257"/>
      <c r="D237" s="257"/>
      <c r="E237" s="257"/>
      <c r="F237" s="257"/>
    </row>
    <row r="238" spans="1:6" ht="12.75">
      <c r="A238" s="257"/>
      <c r="B238" s="257"/>
      <c r="C238" s="257"/>
      <c r="D238" s="257"/>
      <c r="E238" s="257"/>
      <c r="F238" s="257"/>
    </row>
    <row r="239" spans="1:6" ht="12.75">
      <c r="A239" s="257"/>
      <c r="B239" s="257"/>
      <c r="C239" s="257"/>
      <c r="D239" s="257"/>
      <c r="E239" s="257"/>
      <c r="F239" s="257"/>
    </row>
    <row r="240" spans="1:6" ht="12.75">
      <c r="A240" s="257"/>
      <c r="B240" s="257"/>
      <c r="C240" s="257"/>
      <c r="D240" s="257"/>
      <c r="E240" s="257"/>
      <c r="F240" s="257"/>
    </row>
    <row r="241" spans="1:6" ht="12.75">
      <c r="A241" s="257"/>
      <c r="B241" s="257"/>
      <c r="C241" s="257"/>
      <c r="D241" s="257"/>
      <c r="E241" s="257"/>
      <c r="F241" s="257"/>
    </row>
    <row r="242" spans="1:6" ht="12.75">
      <c r="A242" s="257"/>
      <c r="B242" s="257"/>
      <c r="C242" s="257"/>
      <c r="D242" s="257"/>
      <c r="E242" s="257"/>
      <c r="F242" s="257"/>
    </row>
    <row r="243" spans="1:6" ht="12.75">
      <c r="A243" s="257"/>
      <c r="B243" s="257"/>
      <c r="C243" s="257"/>
      <c r="D243" s="257"/>
      <c r="E243" s="257"/>
      <c r="F243" s="257"/>
    </row>
    <row r="244" spans="1:6" ht="12.75">
      <c r="A244" s="257"/>
      <c r="B244" s="257"/>
      <c r="C244" s="257"/>
      <c r="D244" s="257"/>
      <c r="E244" s="257"/>
      <c r="F244" s="257"/>
    </row>
    <row r="245" spans="1:6" ht="12.75">
      <c r="A245" s="257"/>
      <c r="B245" s="257"/>
      <c r="C245" s="257"/>
      <c r="D245" s="257"/>
      <c r="E245" s="257"/>
      <c r="F245" s="257"/>
    </row>
    <row r="246" spans="1:6" ht="12.75">
      <c r="A246" s="257"/>
      <c r="B246" s="257"/>
      <c r="C246" s="257"/>
      <c r="D246" s="257"/>
      <c r="E246" s="257"/>
      <c r="F246" s="257"/>
    </row>
    <row r="247" spans="1:6" ht="12.75">
      <c r="A247" s="257"/>
      <c r="B247" s="257"/>
      <c r="C247" s="257"/>
      <c r="D247" s="257"/>
      <c r="E247" s="257"/>
      <c r="F247" s="257"/>
    </row>
    <row r="248" spans="1:6" ht="12.75">
      <c r="A248" s="257"/>
      <c r="B248" s="257"/>
      <c r="C248" s="257"/>
      <c r="D248" s="257"/>
      <c r="E248" s="257"/>
      <c r="F248" s="257"/>
    </row>
    <row r="249" spans="1:6" ht="12.75">
      <c r="A249" s="257"/>
      <c r="B249" s="257"/>
      <c r="C249" s="257"/>
      <c r="D249" s="257"/>
      <c r="E249" s="257"/>
      <c r="F249" s="257"/>
    </row>
    <row r="250" spans="1:6" ht="12.75">
      <c r="A250" s="257"/>
      <c r="B250" s="257"/>
      <c r="C250" s="257"/>
      <c r="D250" s="257"/>
      <c r="E250" s="257"/>
      <c r="F250" s="257"/>
    </row>
    <row r="251" spans="1:6" ht="12.75">
      <c r="A251" s="257"/>
      <c r="B251" s="257"/>
      <c r="C251" s="257"/>
      <c r="D251" s="257"/>
      <c r="E251" s="257"/>
      <c r="F251" s="257"/>
    </row>
    <row r="252" spans="1:6" ht="12.75">
      <c r="A252" s="257"/>
      <c r="B252" s="257"/>
      <c r="C252" s="257"/>
      <c r="D252" s="257"/>
      <c r="E252" s="257"/>
      <c r="F252" s="257"/>
    </row>
    <row r="253" spans="1:6" ht="12.75">
      <c r="A253" s="257"/>
      <c r="B253" s="257"/>
      <c r="C253" s="257"/>
      <c r="D253" s="257"/>
      <c r="E253" s="257"/>
      <c r="F253" s="257"/>
    </row>
    <row r="254" spans="1:6" ht="12.75">
      <c r="A254" s="257"/>
      <c r="B254" s="257"/>
      <c r="C254" s="257"/>
      <c r="D254" s="257"/>
      <c r="E254" s="257"/>
      <c r="F254" s="257"/>
    </row>
    <row r="255" spans="1:6" ht="12.75">
      <c r="A255" s="257"/>
      <c r="B255" s="257"/>
      <c r="C255" s="257"/>
      <c r="D255" s="257"/>
      <c r="E255" s="257"/>
      <c r="F255" s="257"/>
    </row>
    <row r="256" spans="1:6" ht="12.75">
      <c r="A256" s="257"/>
      <c r="B256" s="257"/>
      <c r="C256" s="257"/>
      <c r="D256" s="257"/>
      <c r="E256" s="257"/>
      <c r="F256" s="257"/>
    </row>
    <row r="257" spans="1:6" ht="12.75">
      <c r="A257" s="257"/>
      <c r="B257" s="257"/>
      <c r="C257" s="257"/>
      <c r="D257" s="257"/>
      <c r="E257" s="257"/>
      <c r="F257" s="257"/>
    </row>
    <row r="258" spans="1:6" ht="12.75">
      <c r="A258" s="257"/>
      <c r="B258" s="257"/>
      <c r="C258" s="257"/>
      <c r="D258" s="257"/>
      <c r="E258" s="257"/>
      <c r="F258" s="257"/>
    </row>
    <row r="259" spans="1:6" ht="12.75">
      <c r="A259" s="257"/>
      <c r="B259" s="257"/>
      <c r="C259" s="257"/>
      <c r="D259" s="257"/>
      <c r="E259" s="257"/>
      <c r="F259" s="257"/>
    </row>
    <row r="260" spans="1:6" ht="12.75">
      <c r="A260" s="257"/>
      <c r="B260" s="257"/>
      <c r="C260" s="257"/>
      <c r="D260" s="257"/>
      <c r="E260" s="257"/>
      <c r="F260" s="257"/>
    </row>
    <row r="261" spans="1:6" ht="12.75">
      <c r="A261" s="257"/>
      <c r="B261" s="257"/>
      <c r="C261" s="257"/>
      <c r="D261" s="257"/>
      <c r="E261" s="257"/>
      <c r="F261" s="257"/>
    </row>
    <row r="262" spans="1:6" ht="12.75">
      <c r="A262" s="257"/>
      <c r="B262" s="257"/>
      <c r="C262" s="257"/>
      <c r="D262" s="257"/>
      <c r="E262" s="257"/>
      <c r="F262" s="257"/>
    </row>
    <row r="263" spans="1:6" ht="12.75">
      <c r="A263" s="257"/>
      <c r="B263" s="257"/>
      <c r="C263" s="257"/>
      <c r="D263" s="257"/>
      <c r="E263" s="257"/>
      <c r="F263" s="257"/>
    </row>
    <row r="264" spans="1:6" ht="12.75">
      <c r="A264" s="257"/>
      <c r="B264" s="257"/>
      <c r="C264" s="257"/>
      <c r="D264" s="257"/>
      <c r="E264" s="257"/>
      <c r="F264" s="257"/>
    </row>
    <row r="265" spans="1:6" ht="12.75">
      <c r="A265" s="257"/>
      <c r="B265" s="257"/>
      <c r="C265" s="257"/>
      <c r="D265" s="257"/>
      <c r="E265" s="257"/>
      <c r="F265" s="257"/>
    </row>
    <row r="266" spans="1:6" ht="12.75">
      <c r="A266" s="257"/>
      <c r="B266" s="257"/>
      <c r="C266" s="257"/>
      <c r="D266" s="257"/>
      <c r="E266" s="257"/>
      <c r="F266" s="257"/>
    </row>
    <row r="267" spans="1:6" ht="12.75">
      <c r="A267" s="257"/>
      <c r="B267" s="257"/>
      <c r="C267" s="257"/>
      <c r="D267" s="257"/>
      <c r="E267" s="257"/>
      <c r="F267" s="257"/>
    </row>
    <row r="268" spans="1:6" ht="12.75">
      <c r="A268" s="257"/>
      <c r="B268" s="257"/>
      <c r="C268" s="257"/>
      <c r="D268" s="257"/>
      <c r="E268" s="257"/>
      <c r="F268" s="257"/>
    </row>
    <row r="269" spans="1:6" ht="12.75">
      <c r="A269" s="257"/>
      <c r="B269" s="257"/>
      <c r="C269" s="257"/>
      <c r="D269" s="257"/>
      <c r="E269" s="257"/>
      <c r="F269" s="257"/>
    </row>
    <row r="270" spans="1:6" ht="12.75">
      <c r="A270" s="257"/>
      <c r="B270" s="257"/>
      <c r="C270" s="257"/>
      <c r="D270" s="257"/>
      <c r="E270" s="257"/>
      <c r="F270" s="257"/>
    </row>
    <row r="271" spans="1:6" ht="12.75">
      <c r="A271" s="257"/>
      <c r="B271" s="257"/>
      <c r="C271" s="257"/>
      <c r="D271" s="257"/>
      <c r="E271" s="257"/>
      <c r="F271" s="257"/>
    </row>
    <row r="272" spans="1:6" ht="12.75">
      <c r="A272" s="257"/>
      <c r="B272" s="257"/>
      <c r="C272" s="257"/>
      <c r="D272" s="257"/>
      <c r="E272" s="257"/>
      <c r="F272" s="257"/>
    </row>
    <row r="273" spans="1:6" ht="12.75">
      <c r="A273" s="257"/>
      <c r="B273" s="257"/>
      <c r="C273" s="257"/>
      <c r="D273" s="257"/>
      <c r="E273" s="257"/>
      <c r="F273" s="257"/>
    </row>
    <row r="274" spans="1:6" ht="12.75">
      <c r="A274" s="257"/>
      <c r="B274" s="257"/>
      <c r="C274" s="257"/>
      <c r="D274" s="257"/>
      <c r="E274" s="257"/>
      <c r="F274" s="257"/>
    </row>
    <row r="275" spans="1:6" ht="12.75">
      <c r="A275" s="257"/>
      <c r="B275" s="257"/>
      <c r="C275" s="257"/>
      <c r="D275" s="257"/>
      <c r="E275" s="257"/>
      <c r="F275" s="257"/>
    </row>
    <row r="276" spans="1:6" ht="12.75">
      <c r="A276" s="257"/>
      <c r="B276" s="257"/>
      <c r="C276" s="257"/>
      <c r="D276" s="257"/>
      <c r="E276" s="257"/>
      <c r="F276" s="257"/>
    </row>
    <row r="277" spans="1:6" ht="12.75">
      <c r="A277" s="257"/>
      <c r="B277" s="257"/>
      <c r="C277" s="257"/>
      <c r="D277" s="257"/>
      <c r="E277" s="257"/>
      <c r="F277" s="257"/>
    </row>
    <row r="278" spans="1:6" ht="12.75">
      <c r="A278" s="257"/>
      <c r="B278" s="257"/>
      <c r="C278" s="257"/>
      <c r="D278" s="257"/>
      <c r="E278" s="257"/>
      <c r="F278" s="257"/>
    </row>
    <row r="279" spans="1:6" ht="12.75">
      <c r="A279" s="257"/>
      <c r="B279" s="257"/>
      <c r="C279" s="257"/>
      <c r="D279" s="257"/>
      <c r="E279" s="257"/>
      <c r="F279" s="257"/>
    </row>
    <row r="280" spans="1:6" ht="12.75">
      <c r="A280" s="257"/>
      <c r="B280" s="257"/>
      <c r="C280" s="257"/>
      <c r="D280" s="257"/>
      <c r="E280" s="257"/>
      <c r="F280" s="257"/>
    </row>
    <row r="281" spans="1:6" ht="12.75">
      <c r="A281" s="257"/>
      <c r="B281" s="257"/>
      <c r="C281" s="257"/>
      <c r="D281" s="257"/>
      <c r="E281" s="257"/>
      <c r="F281" s="257"/>
    </row>
    <row r="282" spans="1:6" ht="12.75">
      <c r="A282" s="257"/>
      <c r="B282" s="257"/>
      <c r="C282" s="257"/>
      <c r="D282" s="257"/>
      <c r="E282" s="257"/>
      <c r="F282" s="257"/>
    </row>
    <row r="283" spans="1:6" ht="12.75">
      <c r="A283" s="257"/>
      <c r="B283" s="257"/>
      <c r="C283" s="257"/>
      <c r="D283" s="257"/>
      <c r="E283" s="257"/>
      <c r="F283" s="257"/>
    </row>
    <row r="284" spans="1:6" ht="12.75">
      <c r="A284" s="257"/>
      <c r="B284" s="257"/>
      <c r="C284" s="257"/>
      <c r="D284" s="257"/>
      <c r="E284" s="257"/>
      <c r="F284" s="257"/>
    </row>
    <row r="285" spans="1:6" ht="12.75">
      <c r="A285" s="257"/>
      <c r="B285" s="257"/>
      <c r="C285" s="257"/>
      <c r="D285" s="257"/>
      <c r="E285" s="257"/>
      <c r="F285" s="257"/>
    </row>
    <row r="286" spans="1:6" ht="12.75">
      <c r="A286" s="257"/>
      <c r="B286" s="257"/>
      <c r="C286" s="257"/>
      <c r="D286" s="257"/>
      <c r="E286" s="257"/>
      <c r="F286" s="257"/>
    </row>
    <row r="287" spans="1:6" ht="12.75">
      <c r="A287" s="257"/>
      <c r="B287" s="257"/>
      <c r="C287" s="257"/>
      <c r="D287" s="257"/>
      <c r="E287" s="257"/>
      <c r="F287" s="257"/>
    </row>
    <row r="288" spans="1:6" ht="12.75">
      <c r="A288" s="257"/>
      <c r="B288" s="257"/>
      <c r="C288" s="257"/>
      <c r="D288" s="257"/>
      <c r="E288" s="257"/>
      <c r="F288" s="257"/>
    </row>
    <row r="289" spans="1:6" ht="12.75">
      <c r="A289" s="257"/>
      <c r="B289" s="257"/>
      <c r="C289" s="257"/>
      <c r="D289" s="257"/>
      <c r="E289" s="257"/>
      <c r="F289" s="257"/>
    </row>
    <row r="290" spans="1:6" ht="12.75">
      <c r="A290" s="257"/>
      <c r="B290" s="257"/>
      <c r="C290" s="257"/>
      <c r="D290" s="257"/>
      <c r="E290" s="257"/>
      <c r="F290" s="257"/>
    </row>
    <row r="291" spans="1:6" ht="12.75">
      <c r="A291" s="257"/>
      <c r="B291" s="257"/>
      <c r="C291" s="257"/>
      <c r="D291" s="257"/>
      <c r="E291" s="257"/>
      <c r="F291" s="257"/>
    </row>
    <row r="292" spans="1:6" ht="12.75">
      <c r="A292" s="257"/>
      <c r="B292" s="257"/>
      <c r="C292" s="257"/>
      <c r="D292" s="257"/>
      <c r="E292" s="257"/>
      <c r="F292" s="257"/>
    </row>
    <row r="293" spans="1:6" ht="12.75">
      <c r="A293" s="257"/>
      <c r="B293" s="257"/>
      <c r="C293" s="257"/>
      <c r="D293" s="257"/>
      <c r="E293" s="257"/>
      <c r="F293" s="257"/>
    </row>
    <row r="294" spans="1:6" ht="12.75">
      <c r="A294" s="257"/>
      <c r="B294" s="257"/>
      <c r="C294" s="257"/>
      <c r="D294" s="257"/>
      <c r="E294" s="257"/>
      <c r="F294" s="257"/>
    </row>
    <row r="295" spans="1:6" ht="12.75">
      <c r="A295" s="257"/>
      <c r="B295" s="257"/>
      <c r="C295" s="257"/>
      <c r="D295" s="257"/>
      <c r="E295" s="257"/>
      <c r="F295" s="257"/>
    </row>
    <row r="296" spans="1:6" ht="12.75">
      <c r="A296" s="257"/>
      <c r="B296" s="257"/>
      <c r="C296" s="257"/>
      <c r="D296" s="257"/>
      <c r="E296" s="257"/>
      <c r="F296" s="257"/>
    </row>
    <row r="297" spans="1:6" ht="12.75">
      <c r="A297" s="257"/>
      <c r="B297" s="257"/>
      <c r="C297" s="257"/>
      <c r="D297" s="257"/>
      <c r="E297" s="257"/>
      <c r="F297" s="257"/>
    </row>
    <row r="298" spans="1:6" ht="12.75">
      <c r="A298" s="257"/>
      <c r="B298" s="257"/>
      <c r="C298" s="257"/>
      <c r="D298" s="257"/>
      <c r="E298" s="257"/>
      <c r="F298" s="257"/>
    </row>
    <row r="299" spans="1:6" ht="12.75">
      <c r="A299" s="257"/>
      <c r="B299" s="257"/>
      <c r="C299" s="257"/>
      <c r="D299" s="257"/>
      <c r="E299" s="257"/>
      <c r="F299" s="257"/>
    </row>
    <row r="300" spans="1:6" ht="12.75">
      <c r="A300" s="257"/>
      <c r="B300" s="257"/>
      <c r="C300" s="257"/>
      <c r="D300" s="257"/>
      <c r="E300" s="257"/>
      <c r="F300" s="257"/>
    </row>
    <row r="301" spans="1:6" ht="12.75">
      <c r="A301" s="257"/>
      <c r="B301" s="257"/>
      <c r="C301" s="257"/>
      <c r="D301" s="257"/>
      <c r="E301" s="257"/>
      <c r="F301" s="257"/>
    </row>
    <row r="302" spans="1:6" ht="12.75">
      <c r="A302" s="257"/>
      <c r="B302" s="257"/>
      <c r="C302" s="257"/>
      <c r="D302" s="257"/>
      <c r="E302" s="257"/>
      <c r="F302" s="257"/>
    </row>
    <row r="303" spans="1:6" ht="12.75">
      <c r="A303" s="257"/>
      <c r="B303" s="257"/>
      <c r="C303" s="257"/>
      <c r="D303" s="257"/>
      <c r="E303" s="257"/>
      <c r="F303" s="257"/>
    </row>
    <row r="304" spans="1:6" ht="12.75">
      <c r="A304" s="257"/>
      <c r="B304" s="257"/>
      <c r="C304" s="257"/>
      <c r="D304" s="257"/>
      <c r="E304" s="257"/>
      <c r="F304" s="257"/>
    </row>
    <row r="305" spans="1:6" ht="12.75">
      <c r="A305" s="257"/>
      <c r="B305" s="257"/>
      <c r="C305" s="257"/>
      <c r="D305" s="257"/>
      <c r="E305" s="257"/>
      <c r="F305" s="257"/>
    </row>
    <row r="306" spans="1:6" ht="12.75">
      <c r="A306" s="257"/>
      <c r="B306" s="257"/>
      <c r="C306" s="257"/>
      <c r="D306" s="257"/>
      <c r="E306" s="257"/>
      <c r="F306" s="257"/>
    </row>
    <row r="307" spans="1:6" ht="12.75">
      <c r="A307" s="257"/>
      <c r="B307" s="257"/>
      <c r="C307" s="257"/>
      <c r="D307" s="257"/>
      <c r="E307" s="257"/>
      <c r="F307" s="257"/>
    </row>
    <row r="308" spans="1:6" ht="12.75">
      <c r="A308" s="257"/>
      <c r="B308" s="257"/>
      <c r="C308" s="257"/>
      <c r="D308" s="257"/>
      <c r="E308" s="257"/>
      <c r="F308" s="257"/>
    </row>
    <row r="309" spans="1:6" ht="12.75">
      <c r="A309" s="257"/>
      <c r="B309" s="257"/>
      <c r="C309" s="257"/>
      <c r="D309" s="257"/>
      <c r="E309" s="257"/>
      <c r="F309" s="257"/>
    </row>
    <row r="310" spans="1:6" ht="12.75">
      <c r="A310" s="257"/>
      <c r="B310" s="257"/>
      <c r="C310" s="257"/>
      <c r="D310" s="257"/>
      <c r="E310" s="257"/>
      <c r="F310" s="257"/>
    </row>
    <row r="311" spans="1:6" ht="12.75">
      <c r="A311" s="257"/>
      <c r="B311" s="257"/>
      <c r="C311" s="257"/>
      <c r="D311" s="257"/>
      <c r="E311" s="257"/>
      <c r="F311" s="257"/>
    </row>
    <row r="312" spans="1:6" ht="12.75">
      <c r="A312" s="257"/>
      <c r="B312" s="257"/>
      <c r="C312" s="257"/>
      <c r="D312" s="257"/>
      <c r="E312" s="257"/>
      <c r="F312" s="257"/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scale="75" r:id="rId1"/>
  <rowBreaks count="3" manualBreakCount="3">
    <brk id="60" max="5" man="1"/>
    <brk id="142" max="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Linda</dc:creator>
  <cp:keywords/>
  <dc:description/>
  <cp:lastModifiedBy>László Linda</cp:lastModifiedBy>
  <dcterms:created xsi:type="dcterms:W3CDTF">2011-05-05T15:03:24Z</dcterms:created>
  <dcterms:modified xsi:type="dcterms:W3CDTF">2011-05-16T08:49:11Z</dcterms:modified>
  <cp:category/>
  <cp:version/>
  <cp:contentType/>
  <cp:contentStatus/>
</cp:coreProperties>
</file>