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440" windowHeight="7740" activeTab="5"/>
  </bookViews>
  <sheets>
    <sheet name="Eredm. folyatatódó" sheetId="1" r:id="rId1"/>
    <sheet name="Mérleg" sheetId="2" r:id="rId2"/>
    <sheet name="CF_hun" sheetId="3" r:id="rId3"/>
    <sheet name="Szegmensek" sheetId="4" r:id="rId4"/>
    <sheet name="negyedéves KPI-k" sheetId="5" r:id="rId5"/>
    <sheet name="kumulált KPI-k" sheetId="6" r:id="rId6"/>
  </sheets>
  <externalReferences>
    <externalReference r:id="rId7"/>
    <externalReference r:id="rId8"/>
    <externalReference r:id="rId9"/>
  </externalReferences>
  <definedNames>
    <definedName name="_xlnm.Print_Titles" localSheetId="2">CF_hun!$A:$C,CF_hun!$1:$4</definedName>
    <definedName name="_xlnm.Print_Titles" localSheetId="1">Mérleg!$A:$C,Mérleg!$1:$4</definedName>
    <definedName name="_xlnm.Print_Area" localSheetId="5">'kumulált KPI-k'!$A$1:$E$97</definedName>
    <definedName name="_xlnm.Print_Area" localSheetId="4">'negyedéves KPI-k'!$A$1:$E$97</definedName>
    <definedName name="_xlnm.Print_Area" localSheetId="3">Szegmensek!$A$1:$G$82</definedName>
  </definedNames>
  <calcPr calcId="125725" iterate="1"/>
</workbook>
</file>

<file path=xl/calcChain.xml><?xml version="1.0" encoding="utf-8"?>
<calcChain xmlns="http://schemas.openxmlformats.org/spreadsheetml/2006/main">
  <c r="E8" i="6"/>
  <c r="D8"/>
  <c r="C8"/>
  <c r="B8"/>
  <c r="F7"/>
  <c r="E7"/>
  <c r="D7"/>
  <c r="C7"/>
  <c r="B7"/>
  <c r="D55" i="4"/>
  <c r="G53"/>
  <c r="H30"/>
  <c r="G29"/>
  <c r="H17"/>
  <c r="K67" i="2"/>
  <c r="X66"/>
  <c r="K65"/>
  <c r="K64"/>
  <c r="K66" s="1"/>
  <c r="K68" s="1"/>
  <c r="K50"/>
  <c r="K49"/>
  <c r="K48"/>
  <c r="K54" s="1"/>
  <c r="K38"/>
  <c r="J38"/>
  <c r="I38"/>
  <c r="K37"/>
  <c r="J37"/>
  <c r="I37"/>
  <c r="K36"/>
  <c r="K44" s="1"/>
  <c r="K56" s="1"/>
  <c r="K70" s="1"/>
  <c r="K26"/>
  <c r="K22"/>
  <c r="G22"/>
  <c r="K21"/>
  <c r="K28" s="1"/>
  <c r="K30" s="1"/>
  <c r="K14"/>
  <c r="K11"/>
  <c r="G105" i="1"/>
  <c r="F105"/>
  <c r="E105"/>
  <c r="D105"/>
  <c r="G104"/>
  <c r="G103" s="1"/>
  <c r="F104"/>
  <c r="E104"/>
  <c r="E103" s="1"/>
  <c r="D104"/>
  <c r="D103" s="1"/>
  <c r="G102"/>
  <c r="F102"/>
  <c r="E102"/>
  <c r="D102"/>
  <c r="G101"/>
  <c r="G100" s="1"/>
  <c r="F101"/>
  <c r="F100" s="1"/>
  <c r="E101"/>
  <c r="D101"/>
  <c r="D100"/>
  <c r="H97"/>
  <c r="G97"/>
  <c r="F97"/>
  <c r="E97"/>
  <c r="D97"/>
  <c r="H96"/>
  <c r="G96"/>
  <c r="F96"/>
  <c r="F95" s="1"/>
  <c r="E96"/>
  <c r="D96"/>
  <c r="H93"/>
  <c r="G93"/>
  <c r="F93"/>
  <c r="E93"/>
  <c r="D93"/>
  <c r="H92"/>
  <c r="G92"/>
  <c r="F92"/>
  <c r="E92"/>
  <c r="D92"/>
  <c r="G91"/>
  <c r="H80"/>
  <c r="G80"/>
  <c r="F80"/>
  <c r="E80"/>
  <c r="D80"/>
  <c r="H79"/>
  <c r="G79"/>
  <c r="F79"/>
  <c r="E79"/>
  <c r="D79"/>
  <c r="H76"/>
  <c r="G76"/>
  <c r="F76"/>
  <c r="E76"/>
  <c r="D76"/>
  <c r="H75"/>
  <c r="H74" s="1"/>
  <c r="G75"/>
  <c r="F75"/>
  <c r="E75"/>
  <c r="D75"/>
  <c r="D74" s="1"/>
  <c r="H66"/>
  <c r="G66"/>
  <c r="F66"/>
  <c r="E66"/>
  <c r="D66"/>
  <c r="D70" s="1"/>
  <c r="H64"/>
  <c r="G64"/>
  <c r="F64"/>
  <c r="E64"/>
  <c r="D64"/>
  <c r="H63"/>
  <c r="G63"/>
  <c r="F63"/>
  <c r="E63"/>
  <c r="E65" s="1"/>
  <c r="D63"/>
  <c r="H60"/>
  <c r="G60"/>
  <c r="G70" s="1"/>
  <c r="F60"/>
  <c r="F61" s="1"/>
  <c r="E60"/>
  <c r="E70" s="1"/>
  <c r="H45"/>
  <c r="E45"/>
  <c r="D45"/>
  <c r="H39"/>
  <c r="G39"/>
  <c r="G45" s="1"/>
  <c r="F39"/>
  <c r="F45" s="1"/>
  <c r="E39"/>
  <c r="D39"/>
  <c r="G31"/>
  <c r="G49" s="1"/>
  <c r="G55" s="1"/>
  <c r="F31"/>
  <c r="F83" s="1"/>
  <c r="F84" s="1"/>
  <c r="H25"/>
  <c r="G25"/>
  <c r="F25"/>
  <c r="E25"/>
  <c r="D25"/>
  <c r="H15"/>
  <c r="H31" s="1"/>
  <c r="G15"/>
  <c r="F15"/>
  <c r="E15"/>
  <c r="E31" s="1"/>
  <c r="D15"/>
  <c r="D31" s="1"/>
  <c r="D83" s="1"/>
  <c r="G74" l="1"/>
  <c r="G81" s="1"/>
  <c r="E78"/>
  <c r="F91"/>
  <c r="F98" s="1"/>
  <c r="H70"/>
  <c r="E74"/>
  <c r="E81" s="1"/>
  <c r="D78"/>
  <c r="D81" s="1"/>
  <c r="H78"/>
  <c r="E91"/>
  <c r="D91"/>
  <c r="D98" s="1"/>
  <c r="G95"/>
  <c r="G98" s="1"/>
  <c r="H81"/>
  <c r="D95"/>
  <c r="H95"/>
  <c r="F74"/>
  <c r="G78"/>
  <c r="E100"/>
  <c r="G65"/>
  <c r="F65"/>
  <c r="F67" s="1"/>
  <c r="F71" s="1"/>
  <c r="E67"/>
  <c r="E95"/>
  <c r="E98" s="1"/>
  <c r="F103"/>
  <c r="H61"/>
  <c r="E61"/>
  <c r="E71" s="1"/>
  <c r="H91"/>
  <c r="F78"/>
  <c r="F81" s="1"/>
  <c r="D65"/>
  <c r="D67" s="1"/>
  <c r="H65"/>
  <c r="H67" s="1"/>
  <c r="E49"/>
  <c r="E55" s="1"/>
  <c r="E83"/>
  <c r="E84" s="1"/>
  <c r="G67"/>
  <c r="G69"/>
  <c r="D84"/>
  <c r="D49"/>
  <c r="D55" s="1"/>
  <c r="D59" s="1"/>
  <c r="H83"/>
  <c r="H84" s="1"/>
  <c r="H49"/>
  <c r="H55" s="1"/>
  <c r="F70"/>
  <c r="F49"/>
  <c r="F55" s="1"/>
  <c r="G61"/>
  <c r="E69"/>
  <c r="G83"/>
  <c r="G84" s="1"/>
  <c r="F69" l="1"/>
  <c r="H98"/>
  <c r="H71"/>
  <c r="H69"/>
  <c r="G71"/>
  <c r="D69"/>
  <c r="D61"/>
  <c r="D71" s="1"/>
</calcChain>
</file>

<file path=xl/sharedStrings.xml><?xml version="1.0" encoding="utf-8"?>
<sst xmlns="http://schemas.openxmlformats.org/spreadsheetml/2006/main" count="441" uniqueCount="255">
  <si>
    <t xml:space="preserve">MAGYAR TELEKOM </t>
  </si>
  <si>
    <t>Konszolidált IFRS eredménykimutatások, negyedéves</t>
  </si>
  <si>
    <t>I. negyedév</t>
  </si>
  <si>
    <t>II. negyedév</t>
  </si>
  <si>
    <t>III. negyedév</t>
  </si>
  <si>
    <t>IV. negyedév</t>
  </si>
  <si>
    <t>(nem auditált)</t>
  </si>
  <si>
    <t>(millió forintban)</t>
  </si>
  <si>
    <t>Bevételek</t>
  </si>
  <si>
    <t>Hangalapú kiskereskedelmi bevételek</t>
  </si>
  <si>
    <t>Hangalapú nagykereskedelmi bevételek</t>
  </si>
  <si>
    <t>Adatbevételek</t>
  </si>
  <si>
    <t>SMS bevételek</t>
  </si>
  <si>
    <t>Készülékértékesítés árbevétele</t>
  </si>
  <si>
    <t>Egyéb mobil bevételek</t>
  </si>
  <si>
    <t>Mobil bevételek</t>
  </si>
  <si>
    <t>Hangalapú bevételek</t>
  </si>
  <si>
    <t>Szélessávú internet bevételek</t>
  </si>
  <si>
    <t>TV bevételek</t>
  </si>
  <si>
    <t>Adat bevételek</t>
  </si>
  <si>
    <t>Nagykereskedelmi bevételek (hang, szélessáv, adat)</t>
  </si>
  <si>
    <t>Egyéb vezetékes bevételek</t>
  </si>
  <si>
    <t>Vezetékes bevételek</t>
  </si>
  <si>
    <t>Rendszerintegráció/Információtechnológiai bevételek</t>
  </si>
  <si>
    <t>Energia szolgáltatásból származó bevételek</t>
  </si>
  <si>
    <t>Összes bevétel</t>
  </si>
  <si>
    <t>Összekapcsolási költégek</t>
  </si>
  <si>
    <t>SI/IT bevételekhez kapcsolódó kifizetések</t>
  </si>
  <si>
    <t>Energia bevételekhez kapcsolódó kifizetések</t>
  </si>
  <si>
    <t>Követelések értékvesztése</t>
  </si>
  <si>
    <t>Távközlési adó</t>
  </si>
  <si>
    <t>Egyéb közvetlen költségek</t>
  </si>
  <si>
    <t>Közvetlen költségek</t>
  </si>
  <si>
    <t>Személyi jellegű ráfordítások</t>
  </si>
  <si>
    <t>Értékcsökkenési leírás és amortizáció</t>
  </si>
  <si>
    <t>Közműadó</t>
  </si>
  <si>
    <t>Egyéb működési költségek - nettó</t>
  </si>
  <si>
    <t>Működési költségek összesen</t>
  </si>
  <si>
    <t>Egyéb működési bevételek</t>
  </si>
  <si>
    <t>Működési eredmény</t>
  </si>
  <si>
    <t>Nettó pénzügyi eredmény</t>
  </si>
  <si>
    <t>Részesedés társult vállalatok adózott eredményéből</t>
  </si>
  <si>
    <t>Adózás előtti eredmény</t>
  </si>
  <si>
    <t>Nyereségadó</t>
  </si>
  <si>
    <t>Folytatódó tevékenységekből származó adózott eredmény</t>
  </si>
  <si>
    <t>Megszűnt tevékenységekből származó adózott eredmény</t>
  </si>
  <si>
    <t>Adózott eredmény</t>
  </si>
  <si>
    <t>Nemzetközi működéshez kapcsolódó átváltási különbözetek változása</t>
  </si>
  <si>
    <t>Eladásra tartott pénzügyi eszközök értékelési különbözete</t>
  </si>
  <si>
    <t>Folytatódó tevékenységekből származó egyéb átfogó eredmény</t>
  </si>
  <si>
    <t>Megszűnt tevékenységekből származó egyéb átfogó eredmény</t>
  </si>
  <si>
    <t>Egyéb átfogó eredmény</t>
  </si>
  <si>
    <t>Folytatódó tevékenységekből származó átfogó eredmény</t>
  </si>
  <si>
    <t>Megszűnt tevékenységekből származó átfogó eredmény</t>
  </si>
  <si>
    <t>Átfogó eredmény</t>
  </si>
  <si>
    <t xml:space="preserve">A Társaság részvényeseire jutó eredmény </t>
  </si>
  <si>
    <t>Folytatódó tevékenységekből</t>
  </si>
  <si>
    <t>Megszűnt tevékenységekből</t>
  </si>
  <si>
    <t>Nem irányító részesedésekre jutó eredmény</t>
  </si>
  <si>
    <t>EBITDA folytatódó tevékenységből</t>
  </si>
  <si>
    <t>EBITDA margin folytatódó tevékenységből</t>
  </si>
  <si>
    <t>MAGYAR TELEKOM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</si>
  <si>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</si>
  <si>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</si>
  <si>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</si>
  <si>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</si>
  <si>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Egy részvényre jutó hozam (forint)</t>
  </si>
  <si>
    <t>Egy részvényre jutó hígított hozam (forint)</t>
  </si>
  <si>
    <t>Konszolidált IFRS mérlegek</t>
  </si>
  <si>
    <t>márc. 31</t>
  </si>
  <si>
    <t>jún. 30</t>
  </si>
  <si>
    <t>szept. 30.</t>
  </si>
  <si>
    <t>dec. 31.</t>
  </si>
  <si>
    <t>szept. 30</t>
  </si>
  <si>
    <t xml:space="preserve"> dec. 31.</t>
  </si>
  <si>
    <t xml:space="preserve"> márc. 31. </t>
  </si>
  <si>
    <t xml:space="preserve"> jún. 30.</t>
  </si>
  <si>
    <t xml:space="preserve"> szept. 30.</t>
  </si>
  <si>
    <t xml:space="preserve"> márc. 31</t>
  </si>
  <si>
    <t>márc. 31.</t>
  </si>
  <si>
    <t>ESZKÖZÖK</t>
  </si>
  <si>
    <t>Forgóeszközök</t>
  </si>
  <si>
    <t>Pénzeszközök</t>
  </si>
  <si>
    <t>Követelések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</si>
  <si>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</si>
  <si>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</si>
  <si>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</si>
  <si>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</si>
  <si>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</si>
  <si>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</si>
  <si>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</si>
  <si>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 xml:space="preserve">Immateriális javak </t>
  </si>
  <si>
    <t xml:space="preserve">Goodwill 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</si>
  <si>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</si>
  <si>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</si>
  <si>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</si>
  <si>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</si>
  <si>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</si>
  <si>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</si>
  <si>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</si>
  <si>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</si>
  <si>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</si>
  <si>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</si>
  <si>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</si>
  <si>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</si>
  <si>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Értékesítésre kijelölt kötelezettségek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</si>
  <si>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</si>
  <si>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</si>
  <si>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</si>
  <si>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</si>
  <si>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</si>
  <si>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</si>
  <si>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</si>
  <si>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</si>
  <si>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</si>
  <si>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</si>
  <si>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Tőketartalék</t>
  </si>
  <si>
    <t>Saját részvények</t>
  </si>
  <si>
    <t xml:space="preserve">Eredménytartalék </t>
  </si>
  <si>
    <t>Egyéb tőkeelemek</t>
  </si>
  <si>
    <t>Saját tőke összesen</t>
  </si>
  <si>
    <t>Nem irányító részesedések</t>
  </si>
  <si>
    <t>Tőke összesen</t>
  </si>
  <si>
    <t>Források összesen</t>
  </si>
  <si>
    <t>Nettó adósság</t>
  </si>
  <si>
    <t>Nettó adósságráta (nettó adósság / (nettó adósság + összes tőke))</t>
  </si>
  <si>
    <t>Konszolidált Cash-Flow Kimutatások - IFRS, kumulált</t>
  </si>
  <si>
    <t>jún. 30.</t>
  </si>
  <si>
    <t>Üzleti tevékenységből származó cash-flow</t>
  </si>
  <si>
    <t>Részesedés társult és közös vezetésű vállalatok eredményéből</t>
  </si>
  <si>
    <t>Forgóeszközök változása</t>
  </si>
  <si>
    <t>Céltartalékok változása</t>
  </si>
  <si>
    <t>Kötelezettségek változása (forgótőke típusú)</t>
  </si>
  <si>
    <t>Fizetett nyereségadó</t>
  </si>
  <si>
    <t>Fizetett kamat és egyéb pénzügyi díjak (kapott osztalékkal)</t>
  </si>
  <si>
    <t>Kapott kamat</t>
  </si>
  <si>
    <t>Üzleti tevékenységből származó egyéb cash-flow</t>
  </si>
  <si>
    <t>Üzleti tevékenységből származó nettó cash flow (folytatódó tevékenységekből)</t>
  </si>
  <si>
    <t>Üzleti tevékenységből származó / (fordított) nettó cash flow (megszűnt tevékenységekből)</t>
  </si>
  <si>
    <t>Üzleti tevékenységből származó nettó cash flow</t>
  </si>
  <si>
    <t>Befektetési tevékenységből származó cash-flow</t>
  </si>
  <si>
    <t>Beruházás tárgyi eszközökbe és immateriális javakba</t>
  </si>
  <si>
    <t>Beruházásokkal kapcsolatos cash korrekciók</t>
  </si>
  <si>
    <t>Leányvállalatok és egyéb befektetések beszerzése</t>
  </si>
  <si>
    <t>Felvásárolt leányvállalatok pénzeszközei</t>
  </si>
  <si>
    <t>Egyéb pénzügyi eszközök eladása - nettó</t>
  </si>
  <si>
    <t>Leány- és társult vállalat értékesítéséből származó bevétel</t>
  </si>
  <si>
    <t>Befektetett eszközök és immateriális javak értékesítéséből származó bevétel</t>
  </si>
  <si>
    <t>Társult- és közös vezetésű vállalkozásban vásárolt részesedés</t>
  </si>
  <si>
    <t>Befektetési tevékenységre fordított nettó cash flow (folytatódó tevékenységekből)</t>
  </si>
  <si>
    <t>Befektetési tevékenységre (fordított) / származó nettó cash flow (megszűnt tevékenységekből)</t>
  </si>
  <si>
    <t>Befektetési tevékenységre (fordított) / származó nettó cash flow</t>
  </si>
  <si>
    <t>Pénzügyi tevékenységből származó cash-flow</t>
  </si>
  <si>
    <t>Részvényeseknek és nem irányító részvénytulajdonosoknak fizetett osztalék</t>
  </si>
  <si>
    <t>Hitelek és egyéb kölcsönök felvétele (törlesztése)</t>
  </si>
  <si>
    <t>Egyéb pénzügyi kötelezettségek kifizetésére fordított összegek</t>
  </si>
  <si>
    <t>Saját részvény visszavásárlás</t>
  </si>
  <si>
    <t>Pénzügyi tevékenységre fordított nettó cash flow (folytatódó tevékenységekből)</t>
  </si>
  <si>
    <t>Pénzügyi tevékenységre (fordított)/ származó nettó cash flow (megszűnt tevékenységekből)</t>
  </si>
  <si>
    <t>Pénzügyi tevékenységre fordított nettó cash flow</t>
  </si>
  <si>
    <t>Pénzeszközök árfolyamkülönbözete</t>
  </si>
  <si>
    <t>Pénzeszközök árfolyamkülönbözete - (megszűnt tevékenységekből)</t>
  </si>
  <si>
    <t>Pénzeszközök változása</t>
  </si>
  <si>
    <t>Pénzeszközök az időszak elején</t>
  </si>
  <si>
    <t>Pénzeszközök az időszak végén</t>
  </si>
  <si>
    <t xml:space="preserve">Szegmensek </t>
  </si>
  <si>
    <t>(millió forintban) nem auditált, negyedéves</t>
  </si>
  <si>
    <t>MT-MAGYARORSZÁG</t>
  </si>
  <si>
    <t>Nem hangalapú bevételek</t>
  </si>
  <si>
    <t>Mobil bevételek összesen</t>
  </si>
  <si>
    <t>Vezetékes bevételek összesen</t>
  </si>
  <si>
    <t>SI/IT bevételek</t>
  </si>
  <si>
    <t>Energia szolgáltatás bevételei</t>
  </si>
  <si>
    <t>Bevételek összesen</t>
  </si>
  <si>
    <t>Bruttó fedezet</t>
  </si>
  <si>
    <t>Egyéb működési költségek (nettó)</t>
  </si>
  <si>
    <t>EBITDA</t>
  </si>
  <si>
    <t>Tárgyi eszközök és immateriális javak beszerzése</t>
  </si>
  <si>
    <t>MACEDÓNIA</t>
  </si>
  <si>
    <t xml:space="preserve">Időszaki átlagos deviza-árfolyamok </t>
  </si>
  <si>
    <t>HUF/MKD</t>
  </si>
  <si>
    <t>A működési statisztikák összefoglalója</t>
  </si>
  <si>
    <t>negyedéves</t>
  </si>
  <si>
    <t>CSOPORT</t>
  </si>
  <si>
    <t>EBITDA ráta</t>
  </si>
  <si>
    <t>Működési eredmény ráta</t>
  </si>
  <si>
    <t>Nyereség ráta</t>
  </si>
  <si>
    <t>Beruházások bevételhez viszonyított aránya</t>
  </si>
  <si>
    <t>Nettó adósság / összes tőke</t>
  </si>
  <si>
    <t>Alkalmazottak száma (záró létszám, redukált főben)</t>
  </si>
  <si>
    <t>TELEKOM MAGYARORSZÁG</t>
  </si>
  <si>
    <t>Mobil szolgáltatások</t>
  </si>
  <si>
    <r>
      <t xml:space="preserve">Mobil penetráció </t>
    </r>
    <r>
      <rPr>
        <vertAlign val="superscript"/>
        <sz val="10"/>
        <rFont val="Tele-GroteskFet"/>
        <charset val="238"/>
      </rPr>
      <t>(1) (2)</t>
    </r>
  </si>
  <si>
    <t>n.a.</t>
  </si>
  <si>
    <t>n.a</t>
  </si>
  <si>
    <r>
      <t xml:space="preserve">Mobil SIM piaci részesedés </t>
    </r>
    <r>
      <rPr>
        <vertAlign val="superscript"/>
        <sz val="10"/>
        <rFont val="Tele-GroteskFet"/>
        <charset val="238"/>
      </rPr>
      <t>(2)</t>
    </r>
  </si>
  <si>
    <t>Előfizetők száma</t>
  </si>
  <si>
    <t>Szerződéses ügyfelek hányada az összes előfizetőn belül</t>
  </si>
  <si>
    <t>Egy előfizetőre jutó havi forgalom percben</t>
  </si>
  <si>
    <t>Egy előfizetőre jutó átlagos árbevétel (Ft)</t>
  </si>
  <si>
    <t xml:space="preserve">  Egy szerződéses előfizetőre jutó átlagos árbevétel</t>
  </si>
  <si>
    <t xml:space="preserve">  Egy kártyás előfizetőre jutó átlagos árbevétel</t>
  </si>
  <si>
    <t>Teljes lemorzsolódás</t>
  </si>
  <si>
    <t xml:space="preserve">  Szerződéses előfizetők lemorzsolódása</t>
  </si>
  <si>
    <t xml:space="preserve">  Kártyás előfizetők lemorzsolódása</t>
  </si>
  <si>
    <t>Nem hang alapú szolgáltatások aránya az egy előfizetőre jutó átlagos árbevételben</t>
  </si>
  <si>
    <t>Egy új előfizetőre jutó átlagos ügyfélmegszerzési költség (Ft)</t>
  </si>
  <si>
    <t>Egy előfizetőre jutó átlagos ügyfélmegtartási költség (Ft)</t>
  </si>
  <si>
    <t xml:space="preserve">Mobil szélessávú előfizetések száma </t>
  </si>
  <si>
    <t xml:space="preserve">Lakosságra vetített kültéri 3G lefedettség </t>
  </si>
  <si>
    <t>Lakosságra vetített kültéri 4G/LTE lefedettség</t>
  </si>
  <si>
    <t>Vezetékes szolgáltatások</t>
  </si>
  <si>
    <t xml:space="preserve">Hangszolgáltatások </t>
  </si>
  <si>
    <r>
      <t>Összes ügyfélszám</t>
    </r>
    <r>
      <rPr>
        <vertAlign val="superscript"/>
        <sz val="10"/>
        <rFont val="Tele-GroteskEENor"/>
        <charset val="238"/>
      </rPr>
      <t xml:space="preserve"> </t>
    </r>
  </si>
  <si>
    <t>Összes kimenő forgalom (ezer percben)</t>
  </si>
  <si>
    <t>Egy hozzáférésre jutó havi átlagos percforgalom (kimenő)</t>
  </si>
  <si>
    <t>Egy hozzáférésre jutó havi átlagos árbevétel (Ft)</t>
  </si>
  <si>
    <t>Adat termékek</t>
  </si>
  <si>
    <t xml:space="preserve">  Kiskereskedelmi DSL előfizetők száma</t>
  </si>
  <si>
    <t xml:space="preserve">  Kábel szélessávú előfizetők száma</t>
  </si>
  <si>
    <t xml:space="preserve"> Optikai szélessávú csatlakozások száma</t>
  </si>
  <si>
    <t>Összes kiskereskedelmi szélessávú előfizető</t>
  </si>
  <si>
    <t>Egy szélessávú előfizetőre jutó átlagos árbevétel (Ft)</t>
  </si>
  <si>
    <t>Nagykereskedelmi DSL csatlakozások száma</t>
  </si>
  <si>
    <t>TV szolgáltatások</t>
  </si>
  <si>
    <r>
      <t xml:space="preserve">TV piaci részesedés </t>
    </r>
    <r>
      <rPr>
        <vertAlign val="superscript"/>
        <sz val="10"/>
        <rFont val="Tele-GroteskNor"/>
        <charset val="238"/>
      </rPr>
      <t>(3)</t>
    </r>
  </si>
  <si>
    <t xml:space="preserve">  Kábel TV előfizetők száma</t>
  </si>
  <si>
    <t xml:space="preserve">  Szatellit TV előfizetők száma</t>
  </si>
  <si>
    <t xml:space="preserve">  IPTV előfizetők száma</t>
  </si>
  <si>
    <t>Összes TV előfizető</t>
  </si>
  <si>
    <t>Egy TV előfizetőre jutó átlagos árbevétel (Ft)</t>
  </si>
  <si>
    <t>Energia szolgáltatások</t>
  </si>
  <si>
    <t>Áramszolgáltatási helyek száma</t>
  </si>
  <si>
    <t>Földgáz-szolgáltatási helyek száma</t>
  </si>
  <si>
    <r>
      <t xml:space="preserve">Mobil penetráció </t>
    </r>
    <r>
      <rPr>
        <b/>
        <vertAlign val="superscript"/>
        <sz val="10"/>
        <rFont val="Tele-GroteskEENor"/>
        <charset val="238"/>
      </rPr>
      <t>(4)</t>
    </r>
  </si>
  <si>
    <r>
      <t xml:space="preserve">T-Mobile Macedónia piaci részesedése </t>
    </r>
    <r>
      <rPr>
        <b/>
        <vertAlign val="superscript"/>
        <sz val="10"/>
        <rFont val="Tele-GroteskEENor"/>
        <charset val="238"/>
      </rPr>
      <t>(4) (5)</t>
    </r>
  </si>
  <si>
    <t>Hangszolgáltatások</t>
  </si>
  <si>
    <t>Vezetékes vonalsűrűség</t>
  </si>
  <si>
    <r>
      <rPr>
        <b/>
        <sz val="10"/>
        <rFont val="Tele-GroteskEENor"/>
        <charset val="238"/>
      </rPr>
      <t>Összes ügyfélszám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</si>
  <si>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Összes kimenő forgalom (ezer percben) </t>
  </si>
  <si>
    <t>Adat és TV szolgáltatások</t>
  </si>
  <si>
    <t>Szélessávú internet piaci részesedés (becsült)</t>
  </si>
  <si>
    <t xml:space="preserve">  Nagykereskedelmi DSL csatlakozások száma</t>
  </si>
  <si>
    <t>Összes szélessávú csatlakozás</t>
  </si>
  <si>
    <t>IPTV előfizetők száma</t>
  </si>
  <si>
    <r>
      <rPr>
        <vertAlign val="superscript"/>
        <sz val="10"/>
        <rFont val="Tele-GroteskEENor"/>
        <charset val="238"/>
      </rPr>
      <t>(1)</t>
    </r>
    <r>
      <rPr>
        <sz val="10"/>
        <rFont val="Tele-GroteskEENor"/>
        <charset val="238"/>
      </rPr>
      <t xml:space="preserve"> Mobil penetráció Magyarországon, mindhárom szolgáltató ügyfeleit figyelembe véve.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</si>
  <si>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A Vodafone Csoport és Telenor Csoport jelentései alapján készült belső számítások alapján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</si>
  <si>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NMHH riport alapján, a teljes Magyar Telekom Nyrt.-re vonatkozó adatok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</si>
  <si>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</si>
  <si>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-GroteskEENor"/>
        <charset val="238"/>
      </rPr>
      <t>(5)</t>
    </r>
    <r>
      <rPr>
        <sz val="10"/>
        <rFont val="Tele-GroteskEENor"/>
        <charset val="238"/>
      </rPr>
      <t xml:space="preserve"> Bevételt hozó aktív ügyfelek (RPC) alapján</t>
    </r>
  </si>
  <si>
    <t xml:space="preserve"> márc. 31.</t>
  </si>
  <si>
    <t>kumulált</t>
  </si>
  <si>
    <t>Földgázszolgáltatási helyek száma</t>
  </si>
  <si>
    <t>JAVÍTOTT</t>
  </si>
  <si>
    <r>
      <t xml:space="preserve">Kiskereskedelmi szélessávú internet piaci részesedés </t>
    </r>
    <r>
      <rPr>
        <vertAlign val="superscript"/>
        <sz val="10"/>
        <rFont val="Tele-GroteskFet"/>
        <charset val="238"/>
      </rPr>
      <t>(3)</t>
    </r>
  </si>
</sst>
</file>

<file path=xl/styles.xml><?xml version="1.0" encoding="utf-8"?>
<styleSheet xmlns="http://schemas.openxmlformats.org/spreadsheetml/2006/main">
  <numFmts count="41">
    <numFmt numFmtId="43" formatCode="_-* #,##0.00\ _F_t_-;\-* #,##0.00\ _F_t_-;_-* &quot;-&quot;??\ _F_t_-;_-@_-"/>
    <numFmt numFmtId="164" formatCode="0_)"/>
    <numFmt numFmtId="165" formatCode="#,##0\ ;\(#,##0\)"/>
    <numFmt numFmtId="166" formatCode="0.0%"/>
    <numFmt numFmtId="167" formatCode="#,##0;\(#,##0\)"/>
    <numFmt numFmtId="168" formatCode="#,##0.00\ ;\(#,##0.00\)"/>
    <numFmt numFmtId="169" formatCode="_-* #,##0\ _F_t_-;\-* #,##0\ _F_t_-;_-* &quot;-&quot;??\ _F_t_-;_-@_-"/>
    <numFmt numFmtId="170" formatCode="0_ ;\-0\ "/>
    <numFmt numFmtId="171" formatCode="#,##0.0%;\(#,##0.0%\)"/>
    <numFmt numFmtId="172" formatCode="0.00;[Red]0.00"/>
    <numFmt numFmtId="173" formatCode="00000000"/>
    <numFmt numFmtId="174" formatCode="_(* #,##0.0_);_(* \(#,##0.00\);_(* &quot;-&quot;??_);_(@_)"/>
    <numFmt numFmtId="175" formatCode="General_)"/>
    <numFmt numFmtId="176" formatCode="0.000"/>
    <numFmt numFmtId="177" formatCode="&quot;fl&quot;#,##0_);\(&quot;fl&quot;#,##0\)"/>
    <numFmt numFmtId="178" formatCode="&quot;fl&quot;#,##0_);[Red]\(&quot;fl&quot;#,##0\)"/>
    <numFmt numFmtId="179" formatCode="&quot;fl&quot;#,##0.00_);\(&quot;fl&quot;#,##0.00\)"/>
    <numFmt numFmtId="180" formatCode="#,##0.0_);[Red]\(#,##0.0\)"/>
    <numFmt numFmtId="181" formatCode="_-* #,##0.00\ _д_е_н_._-;\-* #,##0.00\ _д_е_н_._-;_-* &quot;-&quot;??\ _д_е_н_._-;_-@_-"/>
    <numFmt numFmtId="182" formatCode="_-* #,##0.00\ _€_-;\-* #,##0.00\ _€_-;_-* &quot;-&quot;??\ _€_-;_-@_-"/>
    <numFmt numFmtId="183" formatCode="_-* #,##0.00_-;\-* #,##0.00_-;_-* &quot;-&quot;??_-;_-@_-"/>
    <numFmt numFmtId="184" formatCode="_-* #,##0.00\ _F_t_-;\-* #,##0.00\ _F_t_-;_-* \-??\ _F_t_-;_-@_-"/>
    <numFmt numFmtId="185" formatCode="_(* #,##0.00_);_(* \(#,##0.00\);_(* &quot;-&quot;??_);_(@_)"/>
    <numFmt numFmtId="186" formatCode="\60\4\7\:"/>
    <numFmt numFmtId="187" formatCode="yyyy\-mm\-dd"/>
    <numFmt numFmtId="188" formatCode="#,##0;[Red]\-#,##0"/>
    <numFmt numFmtId="189" formatCode="#,##0.00;[Red]\-#,##0.00"/>
    <numFmt numFmtId="190" formatCode="&quot;$&quot;#,##0.00_);[Red]\(&quot;$&quot;#,##0.00\)"/>
    <numFmt numFmtId="191" formatCode="_-* #,##0.00\ [$€-1]_-;\-* #,##0.00\ [$€-1]_-;_-* &quot;-&quot;??\ [$€-1]_-"/>
    <numFmt numFmtId="192" formatCode="####"/>
    <numFmt numFmtId="193" formatCode="_-* #,##0_-;\-* #,##0_-;_-* &quot;-&quot;_-;_-@_-"/>
    <numFmt numFmtId="194" formatCode="0.00_)"/>
    <numFmt numFmtId="195" formatCode="0.0"/>
    <numFmt numFmtId="196" formatCode="&quot;fl&quot;#,##0.00_);[Red]\(&quot;fl&quot;#,##0.00\)"/>
    <numFmt numFmtId="197" formatCode="mm/dd/yy"/>
    <numFmt numFmtId="198" formatCode="mm\/dd\/yy"/>
    <numFmt numFmtId="199" formatCode="_(&quot;fl&quot;* #,##0_);_(&quot;fl&quot;* \(#,##0\);_(&quot;fl&quot;* &quot;-&quot;_);_(@_)"/>
    <numFmt numFmtId="200" formatCode="_(&quot;$&quot;* #,##0_);_(&quot;$&quot;* \(#,##0\);_(&quot;$&quot;* &quot;-&quot;_);_(@_)"/>
    <numFmt numFmtId="201" formatCode="_(&quot;$&quot;* #,##0.00_);_(&quot;$&quot;* \(#,##0.00\);_(&quot;$&quot;* &quot;-&quot;??_);_(@_)"/>
    <numFmt numFmtId="202" formatCode="#,##0\ &quot;DM&quot;;[Red]\-#,##0\ &quot;DM&quot;"/>
    <numFmt numFmtId="203" formatCode="#,##0.00\ &quot;DM&quot;;[Red]\-#,##0.00\ &quot;DM&quot;"/>
  </numFmts>
  <fonts count="16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Tele-GroteskEENor"/>
      <charset val="238"/>
    </font>
    <font>
      <sz val="10"/>
      <name val="Times New Roman CE"/>
      <family val="1"/>
      <charset val="238"/>
    </font>
    <font>
      <sz val="10"/>
      <name val="Tele-GroteskEENor"/>
      <charset val="238"/>
    </font>
    <font>
      <sz val="10"/>
      <name val="Times New Roman CE"/>
    </font>
    <font>
      <sz val="10"/>
      <name val="Arial"/>
      <family val="2"/>
      <charset val="238"/>
    </font>
    <font>
      <sz val="10"/>
      <color rgb="FFFFFFFF"/>
      <name val="Tele-GroteskEEFet"/>
      <charset val="238"/>
    </font>
    <font>
      <sz val="10"/>
      <name val="Tele-GroteskEEFet"/>
      <charset val="238"/>
    </font>
    <font>
      <sz val="10"/>
      <color indexed="8"/>
      <name val="Tele-GroteskNor"/>
      <charset val="238"/>
    </font>
    <font>
      <sz val="10"/>
      <name val="Tele-GroteskFet"/>
      <charset val="238"/>
    </font>
    <font>
      <b/>
      <sz val="10"/>
      <name val="Arial"/>
      <family val="2"/>
      <charset val="238"/>
    </font>
    <font>
      <sz val="10"/>
      <name val="Tele-GroteskNor"/>
      <charset val="238"/>
    </font>
    <font>
      <b/>
      <sz val="10"/>
      <color indexed="8"/>
      <name val="Tele-GroteskEENor"/>
      <charset val="238"/>
    </font>
    <font>
      <sz val="10"/>
      <color indexed="8"/>
      <name val="Tele-GroteskEENor"/>
      <charset val="238"/>
    </font>
    <font>
      <sz val="10"/>
      <color indexed="8"/>
      <name val="Tele-GroteskFet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i/>
      <sz val="10"/>
      <name val="Arial"/>
      <family val="2"/>
      <charset val="238"/>
    </font>
    <font>
      <sz val="10"/>
      <color indexed="8"/>
      <name val="Tele-GroteskEEFet"/>
      <charset val="238"/>
    </font>
    <font>
      <b/>
      <i/>
      <sz val="10"/>
      <name val="Arial"/>
      <family val="2"/>
      <charset val="238"/>
    </font>
    <font>
      <b/>
      <sz val="10"/>
      <color indexed="8"/>
      <name val="Tele-GroteskEEFet"/>
      <charset val="238"/>
    </font>
    <font>
      <b/>
      <sz val="10"/>
      <name val="Tele-GroteskEEFet"/>
      <charset val="238"/>
    </font>
    <font>
      <sz val="10"/>
      <color rgb="FFFF0000"/>
      <name val="Tele-GroteskEENor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color indexed="8"/>
      <name val="Tele-GroteskEENor"/>
      <charset val="238"/>
    </font>
    <font>
      <i/>
      <sz val="10"/>
      <name val="Times New Roman"/>
      <family val="1"/>
      <charset val="238"/>
    </font>
    <font>
      <b/>
      <sz val="10"/>
      <color rgb="FFE20074"/>
      <name val="Tele-GroteskEENor"/>
      <charset val="238"/>
    </font>
    <font>
      <sz val="9"/>
      <name val="Tele-GroteskNor"/>
      <charset val="238"/>
    </font>
    <font>
      <vertAlign val="superscript"/>
      <sz val="10"/>
      <name val="Tele-GroteskEENor"/>
      <charset val="238"/>
    </font>
    <font>
      <b/>
      <sz val="10"/>
      <name val="Times New Roman"/>
      <family val="1"/>
      <charset val="238"/>
    </font>
    <font>
      <vertAlign val="superscript"/>
      <sz val="10"/>
      <name val="Tele-GroteskFet"/>
      <charset val="238"/>
    </font>
    <font>
      <vertAlign val="superscript"/>
      <sz val="10"/>
      <name val="Tele-GroteskNor"/>
      <charset val="238"/>
    </font>
    <font>
      <b/>
      <vertAlign val="superscript"/>
      <sz val="10"/>
      <name val="Tele-GroteskEENor"/>
      <charset val="238"/>
    </font>
    <font>
      <sz val="10"/>
      <color indexed="23"/>
      <name val="Tele-GroteskEENor"/>
      <charset val="238"/>
    </font>
    <font>
      <sz val="10"/>
      <color indexed="23"/>
      <name val="Times New Roman"/>
      <family val="1"/>
      <charset val="238"/>
    </font>
    <font>
      <b/>
      <sz val="10"/>
      <color indexed="23"/>
      <name val="Tele-GroteskEENor"/>
      <charset val="238"/>
    </font>
    <font>
      <sz val="10"/>
      <name val="Helv"/>
      <charset val="238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8"/>
      <color indexed="9"/>
      <name val="Calibri"/>
      <family val="2"/>
      <charset val="238"/>
    </font>
    <font>
      <sz val="11"/>
      <color indexed="20"/>
      <name val="Calibri"/>
      <family val="2"/>
    </font>
    <font>
      <sz val="8"/>
      <color indexed="32"/>
      <name val="Calibri"/>
      <family val="2"/>
      <charset val="238"/>
    </font>
    <font>
      <sz val="11"/>
      <color indexed="37"/>
      <name val="Calibri"/>
      <family val="2"/>
    </font>
    <font>
      <sz val="11"/>
      <color indexed="20"/>
      <name val="Calibri"/>
      <family val="2"/>
      <charset val="238"/>
    </font>
    <font>
      <sz val="11"/>
      <color indexed="24"/>
      <name val="Calibri"/>
      <family val="2"/>
    </font>
    <font>
      <u/>
      <sz val="7.5"/>
      <color indexed="36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48"/>
      <name val="Calibri"/>
      <family val="2"/>
    </font>
    <font>
      <sz val="9"/>
      <name val="Times New Roman"/>
      <family val="1"/>
    </font>
    <font>
      <sz val="9"/>
      <name val="Times New Roman"/>
      <family val="1"/>
      <charset val="238"/>
    </font>
    <font>
      <b/>
      <sz val="11"/>
      <color indexed="53"/>
      <name val="Calibri"/>
      <family val="2"/>
    </font>
    <font>
      <b/>
      <sz val="8"/>
      <color indexed="52"/>
      <name val="Calibri"/>
      <family val="2"/>
      <charset val="238"/>
    </font>
    <font>
      <b/>
      <sz val="11"/>
      <color indexed="17"/>
      <name val="Calibri"/>
      <family val="2"/>
    </font>
    <font>
      <b/>
      <sz val="11"/>
      <color indexed="10"/>
      <name val="Calibri"/>
      <family val="2"/>
      <charset val="238"/>
    </font>
    <font>
      <sz val="8"/>
      <name val="Times New Roman"/>
      <family val="1"/>
      <charset val="238"/>
    </font>
    <font>
      <b/>
      <sz val="11"/>
      <color indexed="9"/>
      <name val="Calibri"/>
      <family val="2"/>
    </font>
    <font>
      <b/>
      <sz val="8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56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56"/>
      <name val="Calibri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name val="MS Serif"/>
      <family val="1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MS Sans Serif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i/>
      <sz val="11"/>
      <color indexed="23"/>
      <name val="Calibri"/>
      <family val="2"/>
    </font>
    <font>
      <i/>
      <sz val="8"/>
      <color indexed="2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</font>
    <font>
      <sz val="11"/>
      <color indexed="10"/>
      <name val="Calibri"/>
      <family val="2"/>
      <charset val="238"/>
    </font>
    <font>
      <sz val="11"/>
      <color indexed="14"/>
      <name val="Calibri"/>
      <family val="2"/>
    </font>
    <font>
      <sz val="11"/>
      <color indexed="17"/>
      <name val="Calibri"/>
      <family val="2"/>
    </font>
    <font>
      <sz val="8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u/>
      <sz val="8"/>
      <color indexed="12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62"/>
      <name val="Calibri"/>
      <family val="2"/>
    </font>
    <font>
      <sz val="10"/>
      <name val="Arial CE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sz val="10"/>
      <name val="Verdana"/>
      <family val="2"/>
      <charset val="238"/>
    </font>
    <font>
      <sz val="11"/>
      <color indexed="60"/>
      <name val="Calibri"/>
      <family val="2"/>
    </font>
    <font>
      <sz val="8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7"/>
      <name val="Small Fonts"/>
      <family val="2"/>
      <charset val="238"/>
    </font>
    <font>
      <b/>
      <i/>
      <sz val="16"/>
      <name val="Helv"/>
    </font>
    <font>
      <b/>
      <i/>
      <sz val="16"/>
      <name val="Arial"/>
      <family val="2"/>
      <charset val="238"/>
    </font>
    <font>
      <b/>
      <i/>
      <sz val="16"/>
      <name val="Helv"/>
      <charset val="238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imes New Roman CE"/>
      <charset val="238"/>
    </font>
    <font>
      <sz val="10"/>
      <color indexed="64"/>
      <name val="Arial"/>
      <family val="2"/>
      <charset val="238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b/>
      <sz val="10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12"/>
      <name val="Arial"/>
      <family val="2"/>
      <charset val="238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9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1"/>
      <color indexed="52"/>
      <name val="Calibri"/>
      <family val="2"/>
      <charset val="238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10"/>
      <name val="Calibri"/>
      <family val="2"/>
    </font>
    <font>
      <sz val="10"/>
      <color rgb="FFFF0000"/>
      <name val="Tele-GroteskEEFet"/>
      <charset val="238"/>
    </font>
    <font>
      <i/>
      <sz val="10"/>
      <color rgb="FFFF0000"/>
      <name val="Tele-GroteskEENor"/>
      <charset val="238"/>
    </font>
  </fonts>
  <fills count="1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41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37"/>
      </patternFill>
    </fill>
    <fill>
      <patternFill patternType="solid">
        <fgColor indexed="2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8"/>
      </patternFill>
    </fill>
    <fill>
      <patternFill patternType="solid">
        <fgColor indexed="35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39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24"/>
      </patternFill>
    </fill>
    <fill>
      <patternFill patternType="solid">
        <fgColor indexed="51"/>
        <bgColor indexed="1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8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49"/>
      </patternFill>
    </fill>
    <fill>
      <patternFill patternType="solid">
        <fgColor indexed="3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0"/>
        <bgColor indexed="19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54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10"/>
        <bgColor indexed="6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35"/>
        <bgColor indexed="35"/>
      </patternFill>
    </fill>
    <fill>
      <patternFill patternType="solid">
        <fgColor indexed="9"/>
        <bgColor indexed="26"/>
      </patternFill>
    </fill>
    <fill>
      <patternFill patternType="solid">
        <fgColor indexed="23"/>
      </patternFill>
    </fill>
    <fill>
      <patternFill patternType="solid">
        <fgColor indexed="55"/>
        <bgColor indexed="23"/>
      </patternFill>
    </fill>
    <fill>
      <patternFill patternType="solid">
        <fgColor indexed="2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50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lightUp">
        <fgColor indexed="22"/>
        <bgColor indexed="35"/>
      </patternFill>
    </fill>
    <fill>
      <patternFill patternType="lightUp">
        <fgColor indexed="48"/>
        <bgColor indexed="41"/>
      </patternFill>
    </fill>
    <fill>
      <patternFill patternType="solid">
        <fgColor indexed="35"/>
        <bgColor indexed="49"/>
      </patternFill>
    </fill>
    <fill>
      <patternFill patternType="solid">
        <fgColor indexed="35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</fills>
  <borders count="9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medium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/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 style="thin">
        <color indexed="64"/>
      </right>
      <top style="medium">
        <color rgb="FFE20074"/>
      </top>
      <bottom/>
      <diagonal/>
    </border>
    <border>
      <left/>
      <right/>
      <top/>
      <bottom style="double">
        <color theme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theme="1"/>
      </bottom>
      <diagonal/>
    </border>
    <border>
      <left style="medium">
        <color theme="0" tint="-4.9989318521683403E-2"/>
      </left>
      <right style="thin">
        <color indexed="64"/>
      </right>
      <top/>
      <bottom style="double">
        <color theme="1"/>
      </bottom>
      <diagonal/>
    </border>
    <border>
      <left/>
      <right style="medium">
        <color theme="0" tint="-4.9989318521683403E-2"/>
      </right>
      <top/>
      <bottom/>
      <diagonal/>
    </border>
    <border>
      <left/>
      <right/>
      <top style="thin">
        <color rgb="FFE20074"/>
      </top>
      <bottom/>
      <diagonal/>
    </border>
    <border>
      <left style="thin">
        <color indexed="64"/>
      </left>
      <right style="medium">
        <color theme="0" tint="-4.9989318521683403E-2"/>
      </right>
      <top style="medium">
        <color rgb="FFE20074"/>
      </top>
      <bottom/>
      <diagonal/>
    </border>
    <border>
      <left style="thin">
        <color indexed="64"/>
      </left>
      <right style="medium">
        <color theme="0" tint="-4.9989318521683403E-2"/>
      </right>
      <top/>
      <bottom/>
      <diagonal/>
    </border>
    <border>
      <left style="thin">
        <color indexed="64"/>
      </left>
      <right style="medium">
        <color theme="0" tint="-4.9989318521683403E-2"/>
      </right>
      <top/>
      <bottom style="thin">
        <color indexed="64"/>
      </bottom>
      <diagonal/>
    </border>
    <border>
      <left style="thin">
        <color indexed="64"/>
      </left>
      <right style="medium">
        <color theme="0" tint="-4.9989318521683403E-2"/>
      </right>
      <top/>
      <bottom style="double">
        <color theme="1"/>
      </bottom>
      <diagonal/>
    </border>
    <border>
      <left style="thin">
        <color indexed="64"/>
      </left>
      <right style="medium">
        <color theme="0" tint="-4.9989318521683403E-2"/>
      </right>
      <top/>
      <bottom style="thin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medium">
        <color indexed="3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32"/>
      </top>
      <bottom style="double">
        <color indexed="32"/>
      </bottom>
      <diagonal/>
    </border>
  </borders>
  <cellStyleXfs count="2288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0" fontId="4" fillId="0" borderId="0"/>
    <xf numFmtId="164" fontId="6" fillId="0" borderId="0"/>
    <xf numFmtId="0" fontId="2" fillId="0" borderId="0"/>
    <xf numFmtId="0" fontId="6" fillId="0" borderId="0"/>
    <xf numFmtId="164" fontId="6" fillId="0" borderId="0"/>
    <xf numFmtId="0" fontId="6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39" fillId="0" borderId="0"/>
    <xf numFmtId="0" fontId="40" fillId="0" borderId="0"/>
    <xf numFmtId="0" fontId="41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3" fillId="0" borderId="0" applyNumberForma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42" fillId="0" borderId="0"/>
    <xf numFmtId="0" fontId="44" fillId="0" borderId="0" applyNumberFormat="0" applyFont="0" applyFill="0" applyBorder="0" applyAlignment="0" applyProtection="0"/>
    <xf numFmtId="0" fontId="42" fillId="0" borderId="0"/>
    <xf numFmtId="0" fontId="42" fillId="0" borderId="0"/>
    <xf numFmtId="0" fontId="39" fillId="0" borderId="0"/>
    <xf numFmtId="0" fontId="39" fillId="0" borderId="0"/>
    <xf numFmtId="0" fontId="42" fillId="0" borderId="0"/>
    <xf numFmtId="0" fontId="41" fillId="0" borderId="0"/>
    <xf numFmtId="0" fontId="39" fillId="0" borderId="0"/>
    <xf numFmtId="0" fontId="41" fillId="0" borderId="0"/>
    <xf numFmtId="0" fontId="41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41" fillId="0" borderId="0"/>
    <xf numFmtId="0" fontId="39" fillId="0" borderId="0"/>
    <xf numFmtId="0" fontId="42" fillId="0" borderId="0"/>
    <xf numFmtId="0" fontId="39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9" fillId="0" borderId="0"/>
    <xf numFmtId="0" fontId="39" fillId="0" borderId="0"/>
    <xf numFmtId="0" fontId="41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44" fillId="0" borderId="0" applyNumberFormat="0" applyFill="0" applyBorder="0" applyAlignment="0" applyProtection="0"/>
    <xf numFmtId="0" fontId="39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5" fillId="0" borderId="0"/>
    <xf numFmtId="0" fontId="39" fillId="0" borderId="0"/>
    <xf numFmtId="0" fontId="43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1" fillId="0" borderId="0"/>
    <xf numFmtId="0" fontId="39" fillId="0" borderId="0"/>
    <xf numFmtId="0" fontId="39" fillId="0" borderId="0"/>
    <xf numFmtId="0" fontId="7" fillId="0" borderId="0"/>
    <xf numFmtId="0" fontId="7" fillId="0" borderId="0"/>
    <xf numFmtId="0" fontId="45" fillId="0" borderId="0"/>
    <xf numFmtId="0" fontId="41" fillId="0" borderId="0"/>
    <xf numFmtId="172" fontId="46" fillId="0" borderId="0">
      <alignment horizontal="left"/>
    </xf>
    <xf numFmtId="173" fontId="47" fillId="0" borderId="0">
      <alignment horizontal="left"/>
    </xf>
    <xf numFmtId="0" fontId="4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2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30" borderId="0" applyNumberFormat="0" applyBorder="0" applyAlignment="0" applyProtection="0"/>
    <xf numFmtId="0" fontId="48" fillId="26" borderId="0" applyNumberFormat="0" applyBorder="0" applyAlignment="0" applyProtection="0"/>
    <xf numFmtId="0" fontId="48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50" fillId="5" borderId="0" applyNumberFormat="0" applyBorder="0" applyAlignment="0" applyProtection="0"/>
    <xf numFmtId="0" fontId="49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49" fillId="39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50" fillId="11" borderId="0" applyNumberFormat="0" applyBorder="0" applyAlignment="0" applyProtection="0"/>
    <xf numFmtId="0" fontId="49" fillId="33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49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24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2" borderId="0" applyNumberFormat="0" applyBorder="0" applyAlignment="0" applyProtection="0"/>
    <xf numFmtId="0" fontId="48" fillId="28" borderId="0" applyNumberFormat="0" applyBorder="0" applyAlignment="0" applyProtection="0"/>
    <xf numFmtId="0" fontId="48" fillId="46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33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50" fillId="4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49" fillId="35" borderId="0" applyNumberFormat="0" applyBorder="0" applyAlignment="0" applyProtection="0"/>
    <xf numFmtId="0" fontId="49" fillId="49" borderId="0" applyNumberFormat="0" applyBorder="0" applyAlignment="0" applyProtection="0"/>
    <xf numFmtId="0" fontId="49" fillId="37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37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50" fillId="10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33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49" fillId="33" borderId="0" applyNumberFormat="0" applyBorder="0" applyAlignment="0" applyProtection="0"/>
    <xf numFmtId="0" fontId="49" fillId="35" borderId="0" applyNumberFormat="0" applyBorder="0" applyAlignment="0" applyProtection="0"/>
    <xf numFmtId="0" fontId="49" fillId="35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50" fillId="14" borderId="0" applyNumberFormat="0" applyBorder="0" applyAlignment="0" applyProtection="0"/>
    <xf numFmtId="0" fontId="49" fillId="35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24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2" borderId="0" applyNumberFormat="0" applyBorder="0" applyAlignment="0" applyProtection="0"/>
    <xf numFmtId="0" fontId="51" fillId="54" borderId="0" applyNumberFormat="0" applyBorder="0" applyAlignment="0" applyProtection="0"/>
    <xf numFmtId="0" fontId="51" fillId="52" borderId="0" applyNumberFormat="0" applyBorder="0" applyAlignment="0" applyProtection="0"/>
    <xf numFmtId="0" fontId="51" fillId="55" borderId="0" applyNumberFormat="0" applyBorder="0" applyAlignment="0" applyProtection="0"/>
    <xf numFmtId="0" fontId="51" fillId="24" borderId="0" applyNumberFormat="0" applyBorder="0" applyAlignment="0" applyProtection="0"/>
    <xf numFmtId="0" fontId="51" fillId="56" borderId="0" applyNumberFormat="0" applyBorder="0" applyAlignment="0" applyProtection="0"/>
    <xf numFmtId="0" fontId="52" fillId="48" borderId="0" applyNumberFormat="0" applyBorder="0" applyAlignment="0" applyProtection="0"/>
    <xf numFmtId="0" fontId="52" fillId="33" borderId="0" applyNumberFormat="0" applyBorder="0" applyAlignment="0" applyProtection="0"/>
    <xf numFmtId="0" fontId="52" fillId="34" borderId="0" applyNumberFormat="0" applyBorder="0" applyAlignment="0" applyProtection="0"/>
    <xf numFmtId="0" fontId="52" fillId="32" borderId="0" applyNumberFormat="0" applyBorder="0" applyAlignment="0" applyProtection="0"/>
    <xf numFmtId="0" fontId="52" fillId="49" borderId="0" applyNumberFormat="0" applyBorder="0" applyAlignment="0" applyProtection="0"/>
    <xf numFmtId="0" fontId="52" fillId="37" borderId="0" applyNumberFormat="0" applyBorder="0" applyAlignment="0" applyProtection="0"/>
    <xf numFmtId="0" fontId="52" fillId="50" borderId="0" applyNumberFormat="0" applyBorder="0" applyAlignment="0" applyProtection="0"/>
    <xf numFmtId="0" fontId="52" fillId="50" borderId="0" applyNumberFormat="0" applyBorder="0" applyAlignment="0" applyProtection="0"/>
    <xf numFmtId="0" fontId="52" fillId="57" borderId="0" applyNumberFormat="0" applyBorder="0" applyAlignment="0" applyProtection="0"/>
    <xf numFmtId="0" fontId="52" fillId="58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52" fillId="57" borderId="0" applyNumberFormat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52" fillId="61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3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3" fillId="57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1" fillId="62" borderId="0" applyNumberFormat="0" applyBorder="0" applyAlignment="0" applyProtection="0"/>
    <xf numFmtId="0" fontId="52" fillId="65" borderId="0" applyNumberFormat="0" applyBorder="0" applyAlignment="0" applyProtection="0"/>
    <xf numFmtId="0" fontId="49" fillId="66" borderId="0" applyNumberFormat="0" applyBorder="0" applyAlignment="0" applyProtection="0"/>
    <xf numFmtId="0" fontId="49" fillId="67" borderId="0" applyNumberFormat="0" applyBorder="0" applyAlignment="0" applyProtection="0"/>
    <xf numFmtId="0" fontId="52" fillId="68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32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3" fillId="65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1" fillId="69" borderId="0" applyNumberFormat="0" applyBorder="0" applyAlignment="0" applyProtection="0"/>
    <xf numFmtId="0" fontId="52" fillId="49" borderId="0" applyNumberFormat="0" applyBorder="0" applyAlignment="0" applyProtection="0"/>
    <xf numFmtId="0" fontId="49" fillId="71" borderId="0" applyNumberFormat="0" applyBorder="0" applyAlignment="0" applyProtection="0"/>
    <xf numFmtId="0" fontId="49" fillId="72" borderId="0" applyNumberFormat="0" applyBorder="0" applyAlignment="0" applyProtection="0"/>
    <xf numFmtId="0" fontId="52" fillId="73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3" fillId="49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1" fillId="74" borderId="0" applyNumberFormat="0" applyBorder="0" applyAlignment="0" applyProtection="0"/>
    <xf numFmtId="0" fontId="52" fillId="76" borderId="0" applyNumberFormat="0" applyBorder="0" applyAlignment="0" applyProtection="0"/>
    <xf numFmtId="0" fontId="49" fillId="66" borderId="0" applyNumberFormat="0" applyBorder="0" applyAlignment="0" applyProtection="0"/>
    <xf numFmtId="0" fontId="49" fillId="77" borderId="0" applyNumberFormat="0" applyBorder="0" applyAlignment="0" applyProtection="0"/>
    <xf numFmtId="0" fontId="52" fillId="67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3" fillId="76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1" fillId="78" borderId="0" applyNumberFormat="0" applyBorder="0" applyAlignment="0" applyProtection="0"/>
    <xf numFmtId="0" fontId="52" fillId="57" borderId="0" applyNumberFormat="0" applyBorder="0" applyAlignment="0" applyProtection="0"/>
    <xf numFmtId="0" fontId="49" fillId="80" borderId="0" applyNumberFormat="0" applyBorder="0" applyAlignment="0" applyProtection="0"/>
    <xf numFmtId="0" fontId="49" fillId="8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3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3" fillId="57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1" fillId="52" borderId="0" applyNumberFormat="0" applyBorder="0" applyAlignment="0" applyProtection="0"/>
    <xf numFmtId="0" fontId="52" fillId="82" borderId="0" applyNumberFormat="0" applyBorder="0" applyAlignment="0" applyProtection="0"/>
    <xf numFmtId="0" fontId="49" fillId="83" borderId="0" applyNumberFormat="0" applyBorder="0" applyAlignment="0" applyProtection="0"/>
    <xf numFmtId="0" fontId="49" fillId="84" borderId="0" applyNumberFormat="0" applyBorder="0" applyAlignment="0" applyProtection="0"/>
    <xf numFmtId="0" fontId="52" fillId="85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7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3" fillId="88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51" fillId="86" borderId="0" applyNumberFormat="0" applyBorder="0" applyAlignment="0" applyProtection="0"/>
    <xf numFmtId="0" fontId="7" fillId="0" borderId="0"/>
    <xf numFmtId="0" fontId="7" fillId="0" borderId="0"/>
    <xf numFmtId="0" fontId="54" fillId="90" borderId="0" applyNumberFormat="0" applyBorder="0" applyAlignment="0" applyProtection="0"/>
    <xf numFmtId="0" fontId="55" fillId="40" borderId="0" applyNumberFormat="0" applyBorder="0" applyAlignment="0" applyProtection="0"/>
    <xf numFmtId="0" fontId="56" fillId="83" borderId="0" applyNumberFormat="0" applyBorder="0" applyAlignment="0" applyProtection="0"/>
    <xf numFmtId="0" fontId="57" fillId="91" borderId="0" applyNumberFormat="0" applyBorder="0" applyAlignment="0" applyProtection="0"/>
    <xf numFmtId="0" fontId="58" fillId="40" borderId="0" applyNumberFormat="0" applyBorder="0" applyAlignment="0" applyProtection="0"/>
    <xf numFmtId="0" fontId="57" fillId="91" borderId="0" applyNumberFormat="0" applyBorder="0" applyAlignment="0" applyProtection="0"/>
    <xf numFmtId="0" fontId="56" fillId="83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44" borderId="52" applyNumberFormat="0" applyAlignment="0" applyProtection="0"/>
    <xf numFmtId="0" fontId="61" fillId="84" borderId="53" applyNumberFormat="0" applyAlignment="0" applyProtection="0"/>
    <xf numFmtId="0" fontId="60" fillId="31" borderId="52" applyNumberFormat="0" applyAlignment="0" applyProtection="0"/>
    <xf numFmtId="0" fontId="61" fillId="84" borderId="53" applyNumberFormat="0" applyAlignment="0" applyProtection="0"/>
    <xf numFmtId="0" fontId="47" fillId="0" borderId="0" applyFont="0" applyFill="0" applyBorder="0" applyAlignment="0" applyProtection="0">
      <alignment horizontal="right"/>
    </xf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6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6" fontId="62" fillId="0" borderId="0" applyFill="0" applyBorder="0" applyAlignment="0"/>
    <xf numFmtId="176" fontId="63" fillId="0" borderId="0" applyFill="0" applyBorder="0" applyAlignment="0"/>
    <xf numFmtId="177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7" fontId="62" fillId="0" borderId="0" applyFill="0" applyBorder="0" applyAlignment="0"/>
    <xf numFmtId="177" fontId="63" fillId="0" borderId="0" applyFill="0" applyBorder="0" applyAlignment="0"/>
    <xf numFmtId="178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8" fontId="62" fillId="0" borderId="0" applyFill="0" applyBorder="0" applyAlignment="0"/>
    <xf numFmtId="178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64" fillId="38" borderId="52" applyNumberFormat="0" applyAlignment="0" applyProtection="0"/>
    <xf numFmtId="0" fontId="65" fillId="39" borderId="52" applyNumberFormat="0" applyAlignment="0" applyProtection="0"/>
    <xf numFmtId="0" fontId="66" fillId="92" borderId="53" applyNumberFormat="0" applyAlignment="0" applyProtection="0"/>
    <xf numFmtId="0" fontId="67" fillId="93" borderId="52" applyNumberFormat="0" applyAlignment="0" applyProtection="0"/>
    <xf numFmtId="0" fontId="67" fillId="93" borderId="52" applyNumberFormat="0" applyAlignment="0" applyProtection="0"/>
    <xf numFmtId="0" fontId="66" fillId="92" borderId="53" applyNumberFormat="0" applyAlignment="0" applyProtection="0"/>
    <xf numFmtId="180" fontId="68" fillId="0" borderId="0" applyFill="0" applyBorder="0" applyProtection="0"/>
    <xf numFmtId="0" fontId="69" fillId="94" borderId="54" applyNumberFormat="0" applyAlignment="0" applyProtection="0"/>
    <xf numFmtId="0" fontId="70" fillId="48" borderId="54" applyNumberFormat="0" applyAlignment="0" applyProtection="0"/>
    <xf numFmtId="0" fontId="69" fillId="79" borderId="54" applyNumberFormat="0" applyAlignment="0" applyProtection="0"/>
    <xf numFmtId="0" fontId="71" fillId="95" borderId="54" applyNumberFormat="0" applyAlignment="0" applyProtection="0"/>
    <xf numFmtId="0" fontId="69" fillId="96" borderId="55" applyNumberFormat="0" applyAlignment="0" applyProtection="0"/>
    <xf numFmtId="0" fontId="71" fillId="95" borderId="54" applyNumberFormat="0" applyAlignment="0" applyProtection="0"/>
    <xf numFmtId="0" fontId="69" fillId="79" borderId="54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56" applyNumberFormat="0" applyFill="0" applyAlignment="0" applyProtection="0"/>
    <xf numFmtId="0" fontId="75" fillId="0" borderId="57" applyNumberFormat="0" applyFill="0" applyAlignment="0" applyProtection="0"/>
    <xf numFmtId="0" fontId="76" fillId="0" borderId="58" applyNumberFormat="0" applyFill="0" applyAlignment="0" applyProtection="0"/>
    <xf numFmtId="0" fontId="75" fillId="0" borderId="57" applyNumberFormat="0" applyFill="0" applyAlignment="0" applyProtection="0"/>
    <xf numFmtId="0" fontId="77" fillId="0" borderId="59" applyNumberFormat="0" applyFill="0" applyAlignment="0" applyProtection="0"/>
    <xf numFmtId="0" fontId="78" fillId="0" borderId="60" applyNumberFormat="0" applyFill="0" applyAlignment="0" applyProtection="0"/>
    <xf numFmtId="0" fontId="79" fillId="0" borderId="59" applyNumberFormat="0" applyFill="0" applyAlignment="0" applyProtection="0"/>
    <xf numFmtId="0" fontId="78" fillId="0" borderId="60" applyNumberFormat="0" applyFill="0" applyAlignment="0" applyProtection="0"/>
    <xf numFmtId="0" fontId="80" fillId="0" borderId="61" applyNumberFormat="0" applyFill="0" applyAlignment="0" applyProtection="0"/>
    <xf numFmtId="0" fontId="81" fillId="0" borderId="62" applyNumberFormat="0" applyFill="0" applyAlignment="0" applyProtection="0"/>
    <xf numFmtId="0" fontId="82" fillId="0" borderId="63" applyNumberFormat="0" applyFill="0" applyAlignment="0" applyProtection="0"/>
    <xf numFmtId="0" fontId="81" fillId="0" borderId="62" applyNumberFormat="0" applyFill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40" fillId="0" borderId="0" applyFont="0" applyFill="0" applyBorder="0" applyAlignment="0" applyProtection="0"/>
    <xf numFmtId="174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4" fontId="62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1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43" fontId="83" fillId="0" borderId="0" applyFont="0" applyFill="0" applyBorder="0" applyAlignment="0" applyProtection="0"/>
    <xf numFmtId="183" fontId="40" fillId="0" borderId="0" applyFont="0" applyFill="0" applyBorder="0" applyAlignment="0" applyProtection="0"/>
    <xf numFmtId="184" fontId="7" fillId="0" borderId="0" applyFill="0" applyBorder="0" applyAlignment="0" applyProtection="0"/>
    <xf numFmtId="183" fontId="7" fillId="0" borderId="0" applyFont="0" applyFill="0" applyBorder="0" applyAlignment="0" applyProtection="0"/>
    <xf numFmtId="185" fontId="83" fillId="0" borderId="0" applyFont="0" applyFill="0" applyBorder="0" applyAlignment="0" applyProtection="0"/>
    <xf numFmtId="185" fontId="83" fillId="0" borderId="0" applyFont="0" applyFill="0" applyBorder="0" applyAlignment="0" applyProtection="0"/>
    <xf numFmtId="43" fontId="2" fillId="0" borderId="0" applyFont="0" applyFill="0" applyBorder="0" applyAlignment="0" applyProtection="0"/>
    <xf numFmtId="185" fontId="83" fillId="0" borderId="0" applyFont="0" applyFill="0" applyBorder="0" applyAlignment="0" applyProtection="0"/>
    <xf numFmtId="184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62" fillId="0" borderId="0" applyFont="0" applyFill="0" applyBorder="0" applyAlignment="0" applyProtection="0"/>
    <xf numFmtId="0" fontId="85" fillId="0" borderId="0" applyNumberFormat="0" applyAlignment="0">
      <alignment horizontal="left"/>
    </xf>
    <xf numFmtId="0" fontId="40" fillId="0" borderId="0" applyFont="0" applyFill="0" applyBorder="0" applyAlignment="0" applyProtection="0"/>
    <xf numFmtId="175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5" fontId="62" fillId="0" borderId="0" applyFont="0" applyFill="0" applyBorder="0" applyAlignment="0" applyProtection="0"/>
    <xf numFmtId="175" fontId="63" fillId="0" borderId="0" applyFont="0" applyFill="0" applyBorder="0" applyAlignment="0" applyProtection="0"/>
    <xf numFmtId="179" fontId="62" fillId="0" borderId="0" applyFont="0" applyFill="0" applyBorder="0" applyAlignment="0" applyProtection="0"/>
    <xf numFmtId="14" fontId="86" fillId="0" borderId="0" applyFill="0" applyBorder="0" applyAlignment="0"/>
    <xf numFmtId="14" fontId="86" fillId="0" borderId="0" applyFill="0" applyBorder="0" applyAlignment="0"/>
    <xf numFmtId="187" fontId="87" fillId="0" borderId="0" applyFill="0" applyBorder="0" applyAlignment="0"/>
    <xf numFmtId="187" fontId="87" fillId="0" borderId="0" applyFill="0" applyBorder="0" applyAlignment="0"/>
    <xf numFmtId="14" fontId="87" fillId="0" borderId="0" applyFill="0" applyBorder="0" applyAlignment="0"/>
    <xf numFmtId="14" fontId="88" fillId="0" borderId="0"/>
    <xf numFmtId="38" fontId="88" fillId="0" borderId="64">
      <alignment vertical="center"/>
    </xf>
    <xf numFmtId="38" fontId="88" fillId="0" borderId="64">
      <alignment vertical="center"/>
    </xf>
    <xf numFmtId="188" fontId="88" fillId="0" borderId="65">
      <alignment vertical="center"/>
    </xf>
    <xf numFmtId="188" fontId="88" fillId="0" borderId="65">
      <alignment vertical="center"/>
    </xf>
    <xf numFmtId="188" fontId="88" fillId="0" borderId="0" applyFont="0" applyFill="0" applyBorder="0" applyAlignment="0" applyProtection="0"/>
    <xf numFmtId="182" fontId="40" fillId="0" borderId="0" applyFont="0" applyFill="0" applyBorder="0" applyAlignment="0" applyProtection="0"/>
    <xf numFmtId="189" fontId="88" fillId="0" borderId="0" applyFont="0" applyFill="0" applyBorder="0" applyAlignment="0" applyProtection="0"/>
    <xf numFmtId="190" fontId="68" fillId="0" borderId="0" applyFill="0" applyBorder="0" applyProtection="0"/>
    <xf numFmtId="0" fontId="71" fillId="95" borderId="54" applyNumberFormat="0" applyAlignment="0" applyProtection="0"/>
    <xf numFmtId="0" fontId="69" fillId="79" borderId="54" applyNumberFormat="0" applyAlignment="0" applyProtection="0"/>
    <xf numFmtId="0" fontId="69" fillId="79" borderId="54" applyNumberFormat="0" applyAlignment="0" applyProtection="0"/>
    <xf numFmtId="0" fontId="89" fillId="97" borderId="0" applyNumberFormat="0" applyBorder="0" applyAlignment="0" applyProtection="0"/>
    <xf numFmtId="0" fontId="89" fillId="98" borderId="0" applyNumberFormat="0" applyBorder="0" applyAlignment="0" applyProtection="0"/>
    <xf numFmtId="0" fontId="89" fillId="99" borderId="0" applyNumberFormat="0" applyBorder="0" applyAlignment="0" applyProtection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90" fillId="0" borderId="0" applyNumberFormat="0" applyAlignment="0">
      <alignment horizontal="left"/>
    </xf>
    <xf numFmtId="0" fontId="41" fillId="0" borderId="0" applyFont="0" applyFill="0" applyBorder="0" applyAlignment="0" applyProtection="0"/>
    <xf numFmtId="191" fontId="83" fillId="0" borderId="0" applyFont="0" applyFill="0" applyBorder="0" applyAlignment="0" applyProtection="0"/>
    <xf numFmtId="191" fontId="8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7" fillId="0" borderId="0" applyFont="0" applyFill="0" applyBorder="0" applyAlignment="0" applyProtection="0"/>
    <xf numFmtId="185" fontId="94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184" fontId="7" fillId="0" borderId="0" applyFill="0" applyBorder="0" applyAlignment="0" applyProtection="0"/>
    <xf numFmtId="185" fontId="1" fillId="0" borderId="0" applyFont="0" applyFill="0" applyBorder="0" applyAlignment="0" applyProtection="0"/>
    <xf numFmtId="183" fontId="40" fillId="0" borderId="0" applyFont="0" applyFill="0" applyBorder="0" applyAlignment="0" applyProtection="0"/>
    <xf numFmtId="43" fontId="83" fillId="0" borderId="0" applyFont="0" applyFill="0" applyBorder="0" applyAlignment="0" applyProtection="0"/>
    <xf numFmtId="184" fontId="7" fillId="0" borderId="0" applyFill="0" applyBorder="0" applyAlignment="0" applyProtection="0"/>
    <xf numFmtId="185" fontId="83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100" borderId="0"/>
    <xf numFmtId="0" fontId="7" fillId="100" borderId="0"/>
    <xf numFmtId="0" fontId="97" fillId="101" borderId="0" applyNumberFormat="0" applyBorder="0" applyAlignment="0" applyProtection="0"/>
    <xf numFmtId="0" fontId="98" fillId="102" borderId="0" applyNumberFormat="0" applyBorder="0" applyAlignment="0" applyProtection="0"/>
    <xf numFmtId="0" fontId="49" fillId="72" borderId="0" applyNumberFormat="0" applyBorder="0" applyAlignment="0" applyProtection="0"/>
    <xf numFmtId="0" fontId="99" fillId="103" borderId="0" applyNumberFormat="0" applyBorder="0" applyAlignment="0" applyProtection="0"/>
    <xf numFmtId="0" fontId="97" fillId="37" borderId="0" applyNumberFormat="0" applyBorder="0" applyAlignment="0" applyProtection="0"/>
    <xf numFmtId="0" fontId="99" fillId="103" borderId="0" applyNumberFormat="0" applyBorder="0" applyAlignment="0" applyProtection="0"/>
    <xf numFmtId="0" fontId="49" fillId="72" borderId="0" applyNumberFormat="0" applyBorder="0" applyAlignment="0" applyProtection="0"/>
    <xf numFmtId="38" fontId="100" fillId="100" borderId="0" applyNumberFormat="0" applyBorder="0" applyAlignment="0" applyProtection="0"/>
    <xf numFmtId="38" fontId="100" fillId="100" borderId="0" applyNumberFormat="0" applyBorder="0" applyAlignment="0" applyProtection="0"/>
    <xf numFmtId="0" fontId="83" fillId="42" borderId="0" applyNumberFormat="0" applyBorder="0" applyAlignment="0" applyProtection="0"/>
    <xf numFmtId="0" fontId="83" fillId="42" borderId="0" applyNumberFormat="0" applyBorder="0" applyAlignment="0" applyProtection="0"/>
    <xf numFmtId="38" fontId="83" fillId="100" borderId="0" applyNumberFormat="0" applyBorder="0" applyAlignment="0" applyProtection="0"/>
    <xf numFmtId="192" fontId="101" fillId="0" borderId="0" applyNumberFormat="0" applyFill="0" applyBorder="0" applyProtection="0">
      <alignment horizontal="right"/>
    </xf>
    <xf numFmtId="0" fontId="102" fillId="0" borderId="66" applyNumberFormat="0" applyAlignment="0" applyProtection="0">
      <alignment horizontal="left" vertical="center"/>
    </xf>
    <xf numFmtId="0" fontId="102" fillId="0" borderId="66" applyNumberFormat="0" applyAlignment="0" applyProtection="0">
      <alignment horizontal="left" vertical="center"/>
    </xf>
    <xf numFmtId="0" fontId="103" fillId="0" borderId="67" applyNumberFormat="0" applyAlignment="0" applyProtection="0"/>
    <xf numFmtId="0" fontId="103" fillId="0" borderId="67" applyNumberFormat="0" applyAlignment="0" applyProtection="0"/>
    <xf numFmtId="0" fontId="103" fillId="0" borderId="66" applyNumberFormat="0" applyAlignment="0" applyProtection="0">
      <alignment horizontal="left" vertical="center"/>
    </xf>
    <xf numFmtId="0" fontId="102" fillId="0" borderId="68">
      <alignment horizontal="left" vertical="center"/>
    </xf>
    <xf numFmtId="0" fontId="102" fillId="0" borderId="68">
      <alignment horizontal="left" vertical="center"/>
    </xf>
    <xf numFmtId="0" fontId="103" fillId="0" borderId="69">
      <alignment horizontal="left" vertical="center"/>
    </xf>
    <xf numFmtId="0" fontId="103" fillId="0" borderId="69">
      <alignment horizontal="left" vertical="center"/>
    </xf>
    <xf numFmtId="0" fontId="103" fillId="0" borderId="68">
      <alignment horizontal="left" vertical="center"/>
    </xf>
    <xf numFmtId="0" fontId="75" fillId="0" borderId="56" applyNumberFormat="0" applyFill="0" applyAlignment="0" applyProtection="0"/>
    <xf numFmtId="0" fontId="75" fillId="0" borderId="70" applyNumberFormat="0" applyFill="0" applyAlignment="0" applyProtection="0"/>
    <xf numFmtId="0" fontId="75" fillId="0" borderId="57" applyNumberFormat="0" applyFill="0" applyAlignment="0" applyProtection="0"/>
    <xf numFmtId="0" fontId="75" fillId="0" borderId="56" applyNumberFormat="0" applyFill="0" applyAlignment="0" applyProtection="0"/>
    <xf numFmtId="0" fontId="75" fillId="0" borderId="57" applyNumberFormat="0" applyFill="0" applyAlignment="0" applyProtection="0"/>
    <xf numFmtId="0" fontId="78" fillId="0" borderId="71" applyNumberFormat="0" applyFill="0" applyAlignment="0" applyProtection="0"/>
    <xf numFmtId="0" fontId="78" fillId="0" borderId="72" applyNumberFormat="0" applyFill="0" applyAlignment="0" applyProtection="0"/>
    <xf numFmtId="0" fontId="78" fillId="0" borderId="60" applyNumberFormat="0" applyFill="0" applyAlignment="0" applyProtection="0"/>
    <xf numFmtId="0" fontId="78" fillId="0" borderId="71" applyNumberFormat="0" applyFill="0" applyAlignment="0" applyProtection="0"/>
    <xf numFmtId="0" fontId="78" fillId="0" borderId="60" applyNumberFormat="0" applyFill="0" applyAlignment="0" applyProtection="0"/>
    <xf numFmtId="0" fontId="81" fillId="0" borderId="73" applyNumberFormat="0" applyFill="0" applyAlignment="0" applyProtection="0"/>
    <xf numFmtId="0" fontId="81" fillId="0" borderId="74" applyNumberFormat="0" applyFill="0" applyAlignment="0" applyProtection="0"/>
    <xf numFmtId="0" fontId="81" fillId="0" borderId="62" applyNumberFormat="0" applyFill="0" applyAlignment="0" applyProtection="0"/>
    <xf numFmtId="0" fontId="81" fillId="0" borderId="73" applyNumberFormat="0" applyFill="0" applyAlignment="0" applyProtection="0"/>
    <xf numFmtId="0" fontId="81" fillId="0" borderId="62" applyNumberFormat="0" applyFill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106" fillId="0" borderId="75" applyNumberFormat="0" applyFill="0" applyAlignment="0" applyProtection="0"/>
    <xf numFmtId="0" fontId="97" fillId="0" borderId="76" applyNumberFormat="0" applyFill="0" applyAlignment="0" applyProtection="0"/>
    <xf numFmtId="0" fontId="97" fillId="0" borderId="76" applyNumberFormat="0" applyFill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/>
    <xf numFmtId="0" fontId="107" fillId="35" borderId="52" applyNumberFormat="0" applyAlignment="0" applyProtection="0"/>
    <xf numFmtId="10" fontId="100" fillId="104" borderId="77" applyNumberFormat="0" applyBorder="0" applyAlignment="0" applyProtection="0"/>
    <xf numFmtId="10" fontId="100" fillId="104" borderId="77" applyNumberFormat="0" applyBorder="0" applyAlignment="0" applyProtection="0"/>
    <xf numFmtId="0" fontId="83" fillId="26" borderId="0" applyNumberFormat="0" applyBorder="0" applyAlignment="0" applyProtection="0"/>
    <xf numFmtId="0" fontId="83" fillId="26" borderId="0" applyNumberFormat="0" applyBorder="0" applyAlignment="0" applyProtection="0"/>
    <xf numFmtId="10" fontId="83" fillId="104" borderId="77" applyNumberFormat="0" applyBorder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61" fillId="84" borderId="53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61" fillId="84" borderId="53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07" fillId="35" borderId="52" applyNumberForma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7" fillId="26" borderId="78" applyNumberFormat="0" applyAlignment="0" applyProtection="0"/>
    <xf numFmtId="0" fontId="100" fillId="83" borderId="53" applyNumberFormat="0" applyFont="0" applyAlignment="0" applyProtection="0"/>
    <xf numFmtId="0" fontId="108" fillId="26" borderId="78" applyNumberFormat="0" applyAlignment="0" applyProtection="0"/>
    <xf numFmtId="0" fontId="100" fillId="83" borderId="53" applyNumberFormat="0" applyFont="0" applyAlignment="0" applyProtection="0"/>
    <xf numFmtId="0" fontId="51" fillId="52" borderId="0" applyNumberFormat="0" applyBorder="0" applyAlignment="0" applyProtection="0"/>
    <xf numFmtId="0" fontId="52" fillId="64" borderId="0" applyNumberFormat="0" applyBorder="0" applyAlignment="0" applyProtection="0"/>
    <xf numFmtId="0" fontId="51" fillId="105" borderId="0" applyNumberFormat="0" applyBorder="0" applyAlignment="0" applyProtection="0"/>
    <xf numFmtId="0" fontId="51" fillId="62" borderId="0" applyNumberFormat="0" applyBorder="0" applyAlignment="0" applyProtection="0"/>
    <xf numFmtId="0" fontId="52" fillId="64" borderId="0" applyNumberFormat="0" applyBorder="0" applyAlignment="0" applyProtection="0"/>
    <xf numFmtId="0" fontId="51" fillId="86" borderId="0" applyNumberFormat="0" applyBorder="0" applyAlignment="0" applyProtection="0"/>
    <xf numFmtId="0" fontId="52" fillId="70" borderId="0" applyNumberFormat="0" applyBorder="0" applyAlignment="0" applyProtection="0"/>
    <xf numFmtId="0" fontId="51" fillId="69" borderId="0" applyNumberFormat="0" applyBorder="0" applyAlignment="0" applyProtection="0"/>
    <xf numFmtId="0" fontId="52" fillId="70" borderId="0" applyNumberFormat="0" applyBorder="0" applyAlignment="0" applyProtection="0"/>
    <xf numFmtId="0" fontId="51" fillId="106" borderId="0" applyNumberFormat="0" applyBorder="0" applyAlignment="0" applyProtection="0"/>
    <xf numFmtId="0" fontId="52" fillId="75" borderId="0" applyNumberFormat="0" applyBorder="0" applyAlignment="0" applyProtection="0"/>
    <xf numFmtId="0" fontId="51" fillId="74" borderId="0" applyNumberFormat="0" applyBorder="0" applyAlignment="0" applyProtection="0"/>
    <xf numFmtId="0" fontId="52" fillId="75" borderId="0" applyNumberFormat="0" applyBorder="0" applyAlignment="0" applyProtection="0"/>
    <xf numFmtId="0" fontId="51" fillId="78" borderId="0" applyNumberFormat="0" applyBorder="0" applyAlignment="0" applyProtection="0"/>
    <xf numFmtId="0" fontId="52" fillId="79" borderId="0" applyNumberFormat="0" applyBorder="0" applyAlignment="0" applyProtection="0"/>
    <xf numFmtId="0" fontId="51" fillId="54" borderId="0" applyNumberFormat="0" applyBorder="0" applyAlignment="0" applyProtection="0"/>
    <xf numFmtId="0" fontId="52" fillId="79" borderId="0" applyNumberFormat="0" applyBorder="0" applyAlignment="0" applyProtection="0"/>
    <xf numFmtId="0" fontId="51" fillId="52" borderId="0" applyNumberFormat="0" applyBorder="0" applyAlignment="0" applyProtection="0"/>
    <xf numFmtId="0" fontId="52" fillId="61" borderId="0" applyNumberFormat="0" applyBorder="0" applyAlignment="0" applyProtection="0"/>
    <xf numFmtId="0" fontId="51" fillId="55" borderId="0" applyNumberFormat="0" applyBorder="0" applyAlignment="0" applyProtection="0"/>
    <xf numFmtId="0" fontId="52" fillId="61" borderId="0" applyNumberFormat="0" applyBorder="0" applyAlignment="0" applyProtection="0"/>
    <xf numFmtId="0" fontId="51" fillId="107" borderId="0" applyNumberFormat="0" applyBorder="0" applyAlignment="0" applyProtection="0"/>
    <xf numFmtId="0" fontId="52" fillId="89" borderId="0" applyNumberFormat="0" applyBorder="0" applyAlignment="0" applyProtection="0"/>
    <xf numFmtId="0" fontId="51" fillId="86" borderId="0" applyNumberFormat="0" applyBorder="0" applyAlignment="0" applyProtection="0"/>
    <xf numFmtId="0" fontId="52" fillId="89" borderId="0" applyNumberFormat="0" applyBorder="0" applyAlignment="0" applyProtection="0"/>
    <xf numFmtId="0" fontId="99" fillId="27" borderId="0" applyNumberFormat="0" applyBorder="0" applyAlignment="0" applyProtection="0"/>
    <xf numFmtId="0" fontId="49" fillId="72" borderId="0" applyNumberFormat="0" applyBorder="0" applyAlignment="0" applyProtection="0"/>
    <xf numFmtId="0" fontId="49" fillId="72" borderId="0" applyNumberFormat="0" applyBorder="0" applyAlignment="0" applyProtection="0"/>
    <xf numFmtId="0" fontId="99" fillId="103" borderId="0" applyNumberFormat="0" applyBorder="0" applyAlignment="0" applyProtection="0"/>
    <xf numFmtId="0" fontId="49" fillId="72" borderId="0" applyNumberFormat="0" applyBorder="0" applyAlignment="0" applyProtection="0"/>
    <xf numFmtId="0" fontId="109" fillId="93" borderId="79" applyNumberFormat="0" applyAlignment="0" applyProtection="0"/>
    <xf numFmtId="0" fontId="110" fillId="92" borderId="79" applyNumberFormat="0" applyAlignment="0" applyProtection="0"/>
    <xf numFmtId="0" fontId="109" fillId="42" borderId="79" applyNumberFormat="0" applyAlignment="0" applyProtection="0"/>
    <xf numFmtId="0" fontId="110" fillId="92" borderId="7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0" fontId="111" fillId="0" borderId="80" applyNumberFormat="0" applyFill="0" applyAlignment="0" applyProtection="0"/>
    <xf numFmtId="0" fontId="112" fillId="0" borderId="75" applyNumberFormat="0" applyFill="0" applyAlignment="0" applyProtection="0"/>
    <xf numFmtId="0" fontId="97" fillId="0" borderId="76" applyNumberFormat="0" applyFill="0" applyAlignment="0" applyProtection="0"/>
    <xf numFmtId="0" fontId="111" fillId="0" borderId="80" applyNumberFormat="0" applyFill="0" applyAlignment="0" applyProtection="0"/>
    <xf numFmtId="0" fontId="97" fillId="0" borderId="76" applyNumberFormat="0" applyFill="0" applyAlignment="0" applyProtection="0"/>
    <xf numFmtId="0" fontId="93" fillId="0" borderId="0" applyNumberFormat="0" applyFill="0" applyBorder="0" applyAlignment="0" applyProtection="0"/>
    <xf numFmtId="0" fontId="108" fillId="0" borderId="0"/>
    <xf numFmtId="0" fontId="113" fillId="0" borderId="0"/>
    <xf numFmtId="193" fontId="7" fillId="0" borderId="0" applyFill="0" applyBorder="0" applyAlignment="0" applyProtection="0">
      <alignment horizontal="right"/>
    </xf>
    <xf numFmtId="193" fontId="7" fillId="0" borderId="0" applyFill="0" applyBorder="0" applyAlignment="0" applyProtection="0">
      <alignment horizontal="right"/>
    </xf>
    <xf numFmtId="0" fontId="114" fillId="108" borderId="0" applyNumberFormat="0" applyBorder="0" applyAlignment="0" applyProtection="0"/>
    <xf numFmtId="0" fontId="115" fillId="108" borderId="0" applyNumberFormat="0" applyBorder="0" applyAlignment="0" applyProtection="0"/>
    <xf numFmtId="0" fontId="97" fillId="84" borderId="0" applyNumberFormat="0" applyBorder="0" applyAlignment="0" applyProtection="0"/>
    <xf numFmtId="0" fontId="116" fillId="44" borderId="0" applyNumberFormat="0" applyBorder="0" applyAlignment="0" applyProtection="0"/>
    <xf numFmtId="0" fontId="114" fillId="108" borderId="0" applyNumberFormat="0" applyBorder="0" applyAlignment="0" applyProtection="0"/>
    <xf numFmtId="0" fontId="116" fillId="44" borderId="0" applyNumberFormat="0" applyBorder="0" applyAlignment="0" applyProtection="0"/>
    <xf numFmtId="0" fontId="97" fillId="84" borderId="0" applyNumberFormat="0" applyBorder="0" applyAlignment="0" applyProtection="0"/>
    <xf numFmtId="37" fontId="117" fillId="0" borderId="0"/>
    <xf numFmtId="0" fontId="2" fillId="0" borderId="0"/>
    <xf numFmtId="194" fontId="118" fillId="0" borderId="0"/>
    <xf numFmtId="0" fontId="118" fillId="0" borderId="0"/>
    <xf numFmtId="0" fontId="119" fillId="0" borderId="0"/>
    <xf numFmtId="0" fontId="119" fillId="0" borderId="0"/>
    <xf numFmtId="194" fontId="118" fillId="0" borderId="0"/>
    <xf numFmtId="194" fontId="120" fillId="0" borderId="0"/>
    <xf numFmtId="195" fontId="118" fillId="0" borderId="0"/>
    <xf numFmtId="0" fontId="50" fillId="0" borderId="0"/>
    <xf numFmtId="0" fontId="50" fillId="0" borderId="0"/>
    <xf numFmtId="0" fontId="1" fillId="0" borderId="0"/>
    <xf numFmtId="0" fontId="94" fillId="0" borderId="0"/>
    <xf numFmtId="0" fontId="50" fillId="0" borderId="0"/>
    <xf numFmtId="0" fontId="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41" fillId="0" borderId="0"/>
    <xf numFmtId="0" fontId="1" fillId="0" borderId="0"/>
    <xf numFmtId="0" fontId="6" fillId="0" borderId="0"/>
    <xf numFmtId="0" fontId="1" fillId="0" borderId="0"/>
    <xf numFmtId="0" fontId="121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7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86" fillId="0" borderId="0"/>
    <xf numFmtId="0" fontId="94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94" fillId="0" borderId="0"/>
    <xf numFmtId="0" fontId="83" fillId="109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0" fillId="0" borderId="0"/>
    <xf numFmtId="0" fontId="94" fillId="0" borderId="0"/>
    <xf numFmtId="0" fontId="7" fillId="0" borderId="0"/>
    <xf numFmtId="0" fontId="40" fillId="0" borderId="0"/>
    <xf numFmtId="0" fontId="94" fillId="0" borderId="0"/>
    <xf numFmtId="0" fontId="7" fillId="0" borderId="0"/>
    <xf numFmtId="0" fontId="40" fillId="0" borderId="0"/>
    <xf numFmtId="0" fontId="94" fillId="0" borderId="0"/>
    <xf numFmtId="0" fontId="7" fillId="0" borderId="0"/>
    <xf numFmtId="0" fontId="7" fillId="0" borderId="0"/>
    <xf numFmtId="0" fontId="94" fillId="0" borderId="0"/>
    <xf numFmtId="0" fontId="7" fillId="0" borderId="0"/>
    <xf numFmtId="0" fontId="94" fillId="0" borderId="0"/>
    <xf numFmtId="0" fontId="7" fillId="0" borderId="0"/>
    <xf numFmtId="0" fontId="94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0" borderId="0"/>
    <xf numFmtId="0" fontId="94" fillId="0" borderId="0"/>
    <xf numFmtId="0" fontId="40" fillId="0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1" fillId="0" borderId="0"/>
    <xf numFmtId="0" fontId="83" fillId="109" borderId="0"/>
    <xf numFmtId="0" fontId="1" fillId="0" borderId="0"/>
    <xf numFmtId="0" fontId="50" fillId="0" borderId="0"/>
    <xf numFmtId="0" fontId="83" fillId="109" borderId="0"/>
    <xf numFmtId="0" fontId="50" fillId="0" borderId="0"/>
    <xf numFmtId="0" fontId="83" fillId="109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7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25" fillId="0" borderId="0"/>
    <xf numFmtId="0" fontId="122" fillId="0" borderId="0"/>
    <xf numFmtId="0" fontId="7" fillId="0" borderId="0"/>
    <xf numFmtId="0" fontId="122" fillId="0" borderId="0"/>
    <xf numFmtId="0" fontId="122" fillId="0" borderId="0"/>
    <xf numFmtId="0" fontId="1" fillId="0" borderId="0"/>
    <xf numFmtId="0" fontId="1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1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1" fillId="0" borderId="0"/>
    <xf numFmtId="0" fontId="94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4" fillId="0" borderId="0"/>
    <xf numFmtId="0" fontId="83" fillId="109" borderId="0"/>
    <xf numFmtId="0" fontId="12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7" fillId="0" borderId="0"/>
    <xf numFmtId="0" fontId="121" fillId="0" borderId="0"/>
    <xf numFmtId="0" fontId="7" fillId="0" borderId="0"/>
    <xf numFmtId="0" fontId="50" fillId="0" borderId="0"/>
    <xf numFmtId="0" fontId="7" fillId="0" borderId="0"/>
    <xf numFmtId="0" fontId="50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7" fillId="0" borderId="0"/>
    <xf numFmtId="0" fontId="41" fillId="0" borderId="0"/>
    <xf numFmtId="0" fontId="83" fillId="109" borderId="0"/>
    <xf numFmtId="0" fontId="6" fillId="0" borderId="0"/>
    <xf numFmtId="0" fontId="83" fillId="109" borderId="0"/>
    <xf numFmtId="0" fontId="7" fillId="0" borderId="0"/>
    <xf numFmtId="0" fontId="50" fillId="0" borderId="0"/>
    <xf numFmtId="0" fontId="6" fillId="0" borderId="0"/>
    <xf numFmtId="0" fontId="50" fillId="0" borderId="0"/>
    <xf numFmtId="0" fontId="7" fillId="0" borderId="0"/>
    <xf numFmtId="0" fontId="41" fillId="0" borderId="0"/>
    <xf numFmtId="0" fontId="6" fillId="0" borderId="0"/>
    <xf numFmtId="0" fontId="41" fillId="0" borderId="0"/>
    <xf numFmtId="0" fontId="7" fillId="0" borderId="0"/>
    <xf numFmtId="0" fontId="50" fillId="0" borderId="0"/>
    <xf numFmtId="0" fontId="41" fillId="0" borderId="0"/>
    <xf numFmtId="0" fontId="6" fillId="0" borderId="0"/>
    <xf numFmtId="0" fontId="41" fillId="0" borderId="0"/>
    <xf numFmtId="0" fontId="7" fillId="0" borderId="0"/>
    <xf numFmtId="0" fontId="50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41" fillId="0" borderId="0"/>
    <xf numFmtId="0" fontId="123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0" fillId="0" borderId="0"/>
    <xf numFmtId="0" fontId="83" fillId="10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50" fillId="0" borderId="0"/>
    <xf numFmtId="0" fontId="94" fillId="0" borderId="0"/>
    <xf numFmtId="0" fontId="83" fillId="109" borderId="0"/>
    <xf numFmtId="0" fontId="83" fillId="109" borderId="0"/>
    <xf numFmtId="0" fontId="40" fillId="0" borderId="0"/>
    <xf numFmtId="0" fontId="83" fillId="109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3" fillId="0" borderId="0"/>
    <xf numFmtId="0" fontId="83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6" fillId="0" borderId="0"/>
    <xf numFmtId="0" fontId="2" fillId="0" borderId="0"/>
    <xf numFmtId="0" fontId="7" fillId="0" borderId="0"/>
    <xf numFmtId="0" fontId="41" fillId="0" borderId="0"/>
    <xf numFmtId="0" fontId="2" fillId="0" borderId="0"/>
    <xf numFmtId="0" fontId="6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41" fillId="0" borderId="0"/>
    <xf numFmtId="0" fontId="7" fillId="0" borderId="0"/>
    <xf numFmtId="0" fontId="108" fillId="0" borderId="0"/>
    <xf numFmtId="0" fontId="7" fillId="0" borderId="0"/>
    <xf numFmtId="0" fontId="41" fillId="0" borderId="0"/>
    <xf numFmtId="0" fontId="7" fillId="0" borderId="0"/>
    <xf numFmtId="0" fontId="83" fillId="109" borderId="0"/>
    <xf numFmtId="0" fontId="41" fillId="0" borderId="0"/>
    <xf numFmtId="0" fontId="7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41" fillId="0" borderId="0"/>
    <xf numFmtId="0" fontId="41" fillId="0" borderId="0"/>
    <xf numFmtId="0" fontId="83" fillId="109" borderId="0"/>
    <xf numFmtId="0" fontId="41" fillId="0" borderId="0"/>
    <xf numFmtId="0" fontId="12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94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7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50" fillId="0" borderId="0"/>
    <xf numFmtId="0" fontId="2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12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83" fillId="109" borderId="0"/>
    <xf numFmtId="0" fontId="41" fillId="0" borderId="0"/>
    <xf numFmtId="0" fontId="41" fillId="0" borderId="0"/>
    <xf numFmtId="0" fontId="83" fillId="109" borderId="0"/>
    <xf numFmtId="0" fontId="41" fillId="0" borderId="0"/>
    <xf numFmtId="0" fontId="2" fillId="0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1" fillId="0" borderId="0"/>
    <xf numFmtId="0" fontId="108" fillId="0" borderId="0"/>
    <xf numFmtId="0" fontId="41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" fillId="0" borderId="0"/>
    <xf numFmtId="0" fontId="2" fillId="0" borderId="0"/>
    <xf numFmtId="0" fontId="6" fillId="0" borderId="0"/>
    <xf numFmtId="0" fontId="7" fillId="0" borderId="0"/>
    <xf numFmtId="0" fontId="7" fillId="0" borderId="0"/>
    <xf numFmtId="0" fontId="41" fillId="0" borderId="0"/>
    <xf numFmtId="0" fontId="83" fillId="109" borderId="0"/>
    <xf numFmtId="0" fontId="7" fillId="0" borderId="0"/>
    <xf numFmtId="0" fontId="83" fillId="109" borderId="0"/>
    <xf numFmtId="0" fontId="7" fillId="0" borderId="0"/>
    <xf numFmtId="0" fontId="41" fillId="0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83" fillId="109" borderId="0"/>
    <xf numFmtId="0" fontId="108" fillId="0" borderId="0"/>
    <xf numFmtId="0" fontId="41" fillId="0" borderId="0"/>
    <xf numFmtId="0" fontId="83" fillId="109" borderId="0"/>
    <xf numFmtId="0" fontId="83" fillId="109" borderId="0"/>
    <xf numFmtId="0" fontId="108" fillId="0" borderId="0"/>
    <xf numFmtId="0" fontId="50" fillId="0" borderId="0"/>
    <xf numFmtId="0" fontId="83" fillId="109" borderId="0"/>
    <xf numFmtId="0" fontId="83" fillId="109" borderId="0"/>
    <xf numFmtId="0" fontId="108" fillId="0" borderId="0"/>
    <xf numFmtId="0" fontId="41" fillId="0" borderId="0"/>
    <xf numFmtId="0" fontId="7" fillId="0" borderId="0"/>
    <xf numFmtId="0" fontId="50" fillId="0" borderId="0"/>
    <xf numFmtId="0" fontId="83" fillId="109" borderId="0"/>
    <xf numFmtId="0" fontId="94" fillId="0" borderId="0"/>
    <xf numFmtId="0" fontId="50" fillId="0" borderId="0"/>
    <xf numFmtId="0" fontId="83" fillId="109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0" fillId="0" borderId="0"/>
    <xf numFmtId="0" fontId="124" fillId="0" borderId="0"/>
    <xf numFmtId="0" fontId="50" fillId="0" borderId="0"/>
    <xf numFmtId="0" fontId="83" fillId="109" borderId="0"/>
    <xf numFmtId="0" fontId="108" fillId="0" borderId="0"/>
    <xf numFmtId="0" fontId="50" fillId="0" borderId="0"/>
    <xf numFmtId="0" fontId="83" fillId="109" borderId="0"/>
    <xf numFmtId="0" fontId="6" fillId="0" borderId="0"/>
    <xf numFmtId="0" fontId="41" fillId="0" borderId="0"/>
    <xf numFmtId="0" fontId="83" fillId="109" borderId="0"/>
    <xf numFmtId="0" fontId="6" fillId="0" borderId="0"/>
    <xf numFmtId="0" fontId="50" fillId="0" borderId="0"/>
    <xf numFmtId="0" fontId="6" fillId="0" borderId="0"/>
    <xf numFmtId="0" fontId="6" fillId="0" borderId="0"/>
    <xf numFmtId="0" fontId="83" fillId="109" borderId="0"/>
    <xf numFmtId="0" fontId="2" fillId="0" borderId="0"/>
    <xf numFmtId="0" fontId="7" fillId="0" borderId="0"/>
    <xf numFmtId="0" fontId="83" fillId="109" borderId="0"/>
    <xf numFmtId="0" fontId="50" fillId="0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83" fillId="109" borderId="0"/>
    <xf numFmtId="0" fontId="2" fillId="0" borderId="0"/>
    <xf numFmtId="0" fontId="83" fillId="109" borderId="0"/>
    <xf numFmtId="0" fontId="41" fillId="0" borderId="0"/>
    <xf numFmtId="0" fontId="2" fillId="0" borderId="0"/>
    <xf numFmtId="0" fontId="83" fillId="109" borderId="0"/>
    <xf numFmtId="0" fontId="50" fillId="0" borderId="0"/>
    <xf numFmtId="0" fontId="2" fillId="0" borderId="0"/>
    <xf numFmtId="0" fontId="83" fillId="109" borderId="0"/>
    <xf numFmtId="0" fontId="2" fillId="0" borderId="0"/>
    <xf numFmtId="0" fontId="108" fillId="0" borderId="0"/>
    <xf numFmtId="0" fontId="83" fillId="109" borderId="0"/>
    <xf numFmtId="0" fontId="41" fillId="0" borderId="0"/>
    <xf numFmtId="0" fontId="83" fillId="109" borderId="0"/>
    <xf numFmtId="0" fontId="83" fillId="109" borderId="0"/>
    <xf numFmtId="0" fontId="94" fillId="0" borderId="0"/>
    <xf numFmtId="0" fontId="50" fillId="0" borderId="0"/>
    <xf numFmtId="0" fontId="7" fillId="0" borderId="0"/>
    <xf numFmtId="0" fontId="50" fillId="0" borderId="0"/>
    <xf numFmtId="0" fontId="94" fillId="0" borderId="0"/>
    <xf numFmtId="0" fontId="50" fillId="0" borderId="0"/>
    <xf numFmtId="0" fontId="7" fillId="0" borderId="0"/>
    <xf numFmtId="0" fontId="50" fillId="0" borderId="0"/>
    <xf numFmtId="0" fontId="41" fillId="0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83" fillId="109" borderId="0"/>
    <xf numFmtId="0" fontId="41" fillId="0" borderId="0"/>
    <xf numFmtId="0" fontId="83" fillId="109" borderId="0"/>
    <xf numFmtId="0" fontId="108" fillId="0" borderId="0"/>
    <xf numFmtId="0" fontId="83" fillId="109" borderId="0"/>
    <xf numFmtId="0" fontId="125" fillId="0" borderId="0"/>
    <xf numFmtId="0" fontId="83" fillId="109" borderId="0"/>
    <xf numFmtId="0" fontId="10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0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0" borderId="0"/>
    <xf numFmtId="0" fontId="6" fillId="0" borderId="0"/>
    <xf numFmtId="0" fontId="108" fillId="0" borderId="0"/>
    <xf numFmtId="0" fontId="94" fillId="0" borderId="0"/>
    <xf numFmtId="0" fontId="41" fillId="0" borderId="0"/>
    <xf numFmtId="0" fontId="6" fillId="0" borderId="0"/>
    <xf numFmtId="0" fontId="108" fillId="0" borderId="0"/>
    <xf numFmtId="0" fontId="83" fillId="109" borderId="0"/>
    <xf numFmtId="0" fontId="41" fillId="0" borderId="0"/>
    <xf numFmtId="0" fontId="123" fillId="0" borderId="0"/>
    <xf numFmtId="0" fontId="108" fillId="0" borderId="0"/>
    <xf numFmtId="0" fontId="83" fillId="109" borderId="0"/>
    <xf numFmtId="0" fontId="41" fillId="0" borderId="0"/>
    <xf numFmtId="0" fontId="108" fillId="0" borderId="0"/>
    <xf numFmtId="0" fontId="83" fillId="109" borderId="0"/>
    <xf numFmtId="0" fontId="41" fillId="0" borderId="0"/>
    <xf numFmtId="0" fontId="108" fillId="0" borderId="0"/>
    <xf numFmtId="0" fontId="83" fillId="109" borderId="0"/>
    <xf numFmtId="0" fontId="41" fillId="0" borderId="0"/>
    <xf numFmtId="0" fontId="6" fillId="0" borderId="0"/>
    <xf numFmtId="0" fontId="83" fillId="109" borderId="0"/>
    <xf numFmtId="0" fontId="50" fillId="0" borderId="0"/>
    <xf numFmtId="0" fontId="7" fillId="0" borderId="0"/>
    <xf numFmtId="0" fontId="2" fillId="0" borderId="0"/>
    <xf numFmtId="0" fontId="1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41" fillId="0" borderId="0"/>
    <xf numFmtId="0" fontId="6" fillId="0" borderId="0"/>
    <xf numFmtId="0" fontId="83" fillId="109" borderId="0"/>
    <xf numFmtId="0" fontId="41" fillId="0" borderId="0"/>
    <xf numFmtId="0" fontId="83" fillId="109" borderId="0"/>
    <xf numFmtId="0" fontId="7" fillId="0" borderId="0"/>
    <xf numFmtId="0" fontId="50" fillId="0" borderId="0"/>
    <xf numFmtId="0" fontId="6" fillId="0" borderId="0"/>
    <xf numFmtId="0" fontId="7" fillId="0" borderId="0"/>
    <xf numFmtId="0" fontId="83" fillId="109" borderId="0"/>
    <xf numFmtId="0" fontId="50" fillId="0" borderId="0"/>
    <xf numFmtId="0" fontId="6" fillId="0" borderId="0"/>
    <xf numFmtId="0" fontId="7" fillId="0" borderId="0"/>
    <xf numFmtId="0" fontId="83" fillId="109" borderId="0"/>
    <xf numFmtId="0" fontId="41" fillId="0" borderId="0"/>
    <xf numFmtId="0" fontId="8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6" fillId="0" borderId="0"/>
    <xf numFmtId="0" fontId="83" fillId="109" borderId="0"/>
    <xf numFmtId="0" fontId="123" fillId="0" borderId="0"/>
    <xf numFmtId="0" fontId="83" fillId="109" borderId="0"/>
    <xf numFmtId="0" fontId="83" fillId="109" borderId="0"/>
    <xf numFmtId="0" fontId="83" fillId="109" borderId="0"/>
    <xf numFmtId="0" fontId="94" fillId="0" borderId="0"/>
    <xf numFmtId="0" fontId="83" fillId="109" borderId="0"/>
    <xf numFmtId="0" fontId="2" fillId="0" borderId="0"/>
    <xf numFmtId="0" fontId="7" fillId="0" borderId="0"/>
    <xf numFmtId="0" fontId="1" fillId="0" borderId="0"/>
    <xf numFmtId="0" fontId="1" fillId="0" borderId="0"/>
    <xf numFmtId="0" fontId="94" fillId="0" borderId="0"/>
    <xf numFmtId="0" fontId="7" fillId="0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3" fillId="109" borderId="0"/>
    <xf numFmtId="0" fontId="100" fillId="109" borderId="0"/>
    <xf numFmtId="0" fontId="84" fillId="0" borderId="0"/>
    <xf numFmtId="0" fontId="83" fillId="109" borderId="0"/>
    <xf numFmtId="0" fontId="100" fillId="109" borderId="0"/>
    <xf numFmtId="0" fontId="123" fillId="0" borderId="0"/>
    <xf numFmtId="0" fontId="83" fillId="109" borderId="0"/>
    <xf numFmtId="0" fontId="2" fillId="0" borderId="0"/>
    <xf numFmtId="0" fontId="7" fillId="0" borderId="0"/>
    <xf numFmtId="0" fontId="1" fillId="0" borderId="0"/>
    <xf numFmtId="0" fontId="1" fillId="0" borderId="0"/>
    <xf numFmtId="0" fontId="100" fillId="109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3" fillId="109" borderId="0"/>
    <xf numFmtId="0" fontId="7" fillId="0" borderId="0"/>
    <xf numFmtId="0" fontId="2" fillId="0" borderId="0"/>
    <xf numFmtId="0" fontId="7" fillId="36" borderId="52" applyNumberFormat="0" applyFont="0" applyAlignment="0" applyProtection="0"/>
    <xf numFmtId="0" fontId="41" fillId="41" borderId="78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26" fillId="2" borderId="1" applyNumberFormat="0" applyFont="0" applyAlignment="0" applyProtection="0"/>
    <xf numFmtId="0" fontId="100" fillId="83" borderId="53" applyNumberFormat="0" applyFont="0" applyAlignment="0" applyProtection="0"/>
    <xf numFmtId="0" fontId="41" fillId="41" borderId="78" applyNumberFormat="0" applyFont="0" applyAlignment="0" applyProtection="0"/>
    <xf numFmtId="0" fontId="7" fillId="36" borderId="52" applyNumberFormat="0" applyFont="0" applyAlignment="0" applyProtection="0"/>
    <xf numFmtId="0" fontId="100" fillId="83" borderId="53" applyNumberFormat="0" applyFont="0" applyAlignment="0" applyProtection="0"/>
    <xf numFmtId="0" fontId="110" fillId="38" borderId="79" applyNumberFormat="0" applyAlignment="0" applyProtection="0"/>
    <xf numFmtId="0" fontId="127" fillId="39" borderId="81" applyNumberFormat="0" applyAlignment="0" applyProtection="0"/>
    <xf numFmtId="0" fontId="110" fillId="92" borderId="79" applyNumberFormat="0" applyAlignment="0" applyProtection="0"/>
    <xf numFmtId="0" fontId="110" fillId="38" borderId="79" applyNumberFormat="0" applyAlignment="0" applyProtection="0"/>
    <xf numFmtId="0" fontId="110" fillId="92" borderId="79" applyNumberFormat="0" applyAlignment="0" applyProtection="0"/>
    <xf numFmtId="0" fontId="128" fillId="0" borderId="0"/>
    <xf numFmtId="0" fontId="129" fillId="0" borderId="82" applyNumberFormat="0" applyFill="0" applyAlignment="0" applyProtection="0"/>
    <xf numFmtId="0" fontId="89" fillId="0" borderId="83" applyNumberFormat="0" applyFill="0" applyAlignment="0" applyProtection="0"/>
    <xf numFmtId="0" fontId="129" fillId="0" borderId="84" applyNumberFormat="0" applyFill="0" applyAlignment="0" applyProtection="0"/>
    <xf numFmtId="0" fontId="89" fillId="0" borderId="83" applyNumberFormat="0" applyFill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8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78" fontId="62" fillId="0" borderId="0" applyFont="0" applyFill="0" applyBorder="0" applyAlignment="0" applyProtection="0"/>
    <xf numFmtId="178" fontId="63" fillId="0" borderId="0" applyFont="0" applyFill="0" applyBorder="0" applyAlignment="0" applyProtection="0"/>
    <xf numFmtId="186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186" fontId="62" fillId="0" borderId="0" applyFont="0" applyFill="0" applyBorder="0" applyAlignment="0" applyProtection="0"/>
    <xf numFmtId="186" fontId="63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12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8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ill="0" applyBorder="0" applyAlignment="0" applyProtection="0"/>
    <xf numFmtId="9" fontId="1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130" fillId="110" borderId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74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4" fontId="62" fillId="0" borderId="0" applyFill="0" applyBorder="0" applyAlignment="0"/>
    <xf numFmtId="174" fontId="63" fillId="0" borderId="0" applyFill="0" applyBorder="0" applyAlignment="0"/>
    <xf numFmtId="17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9" fontId="62" fillId="0" borderId="0" applyFill="0" applyBorder="0" applyAlignment="0"/>
    <xf numFmtId="179" fontId="63" fillId="0" borderId="0" applyFill="0" applyBorder="0" applyAlignment="0"/>
    <xf numFmtId="175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75" fontId="62" fillId="0" borderId="0" applyFill="0" applyBorder="0" applyAlignment="0"/>
    <xf numFmtId="175" fontId="63" fillId="0" borderId="0" applyFill="0" applyBorder="0" applyAlignment="0"/>
    <xf numFmtId="166" fontId="131" fillId="0" borderId="0" applyFill="0" applyBorder="0" applyAlignment="0" applyProtection="0"/>
    <xf numFmtId="0" fontId="88" fillId="0" borderId="0" applyNumberFormat="0" applyFont="0" applyFill="0" applyBorder="0" applyAlignment="0" applyProtection="0">
      <alignment horizontal="left"/>
    </xf>
    <xf numFmtId="15" fontId="88" fillId="0" borderId="0" applyFont="0" applyFill="0" applyBorder="0" applyAlignment="0" applyProtection="0"/>
    <xf numFmtId="4" fontId="88" fillId="0" borderId="0" applyFont="0" applyFill="0" applyBorder="0" applyAlignment="0" applyProtection="0"/>
    <xf numFmtId="0" fontId="7" fillId="0" borderId="85">
      <alignment horizontal="center"/>
    </xf>
    <xf numFmtId="0" fontId="7" fillId="0" borderId="85">
      <alignment horizontal="center"/>
    </xf>
    <xf numFmtId="3" fontId="88" fillId="0" borderId="0" applyFont="0" applyFill="0" applyBorder="0" applyAlignment="0" applyProtection="0"/>
    <xf numFmtId="0" fontId="88" fillId="111" borderId="0" applyNumberFormat="0" applyFont="0" applyBorder="0" applyAlignment="0" applyProtection="0"/>
    <xf numFmtId="197" fontId="132" fillId="0" borderId="0" applyNumberFormat="0" applyFill="0" applyBorder="0" applyAlignment="0" applyProtection="0">
      <alignment horizontal="left"/>
    </xf>
    <xf numFmtId="198" fontId="132" fillId="0" borderId="0" applyNumberFormat="0" applyFill="0" applyBorder="0" applyAlignment="0" applyProtection="0">
      <alignment horizontal="left"/>
    </xf>
    <xf numFmtId="0" fontId="57" fillId="25" borderId="0" applyNumberFormat="0" applyBorder="0" applyAlignment="0" applyProtection="0"/>
    <xf numFmtId="0" fontId="56" fillId="83" borderId="0" applyNumberFormat="0" applyBorder="0" applyAlignment="0" applyProtection="0"/>
    <xf numFmtId="0" fontId="57" fillId="91" borderId="0" applyNumberFormat="0" applyBorder="0" applyAlignment="0" applyProtection="0"/>
    <xf numFmtId="0" fontId="56" fillId="83" borderId="0" applyNumberFormat="0" applyBorder="0" applyAlignment="0" applyProtection="0"/>
    <xf numFmtId="49" fontId="133" fillId="112" borderId="0" applyNumberFormat="0" applyFont="0" applyFill="0" applyBorder="0" applyAlignment="0">
      <alignment horizontal="center" vertical="center" wrapText="1" shrinkToFit="1"/>
    </xf>
    <xf numFmtId="4" fontId="86" fillId="113" borderId="79" applyNumberFormat="0" applyProtection="0">
      <alignment vertical="center"/>
    </xf>
    <xf numFmtId="4" fontId="86" fillId="113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100" fillId="108" borderId="53" applyNumberFormat="0" applyProtection="0">
      <alignment vertical="center"/>
    </xf>
    <xf numFmtId="4" fontId="86" fillId="113" borderId="79" applyNumberFormat="0" applyProtection="0">
      <alignment vertical="center"/>
    </xf>
    <xf numFmtId="0" fontId="87" fillId="44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86" fillId="113" borderId="79" applyNumberFormat="0" applyProtection="0">
      <alignment vertical="center"/>
    </xf>
    <xf numFmtId="4" fontId="86" fillId="113" borderId="79" applyNumberFormat="0" applyProtection="0">
      <alignment vertical="center"/>
    </xf>
    <xf numFmtId="4" fontId="100" fillId="108" borderId="53" applyNumberFormat="0" applyProtection="0">
      <alignment vertical="center"/>
    </xf>
    <xf numFmtId="4" fontId="134" fillId="113" borderId="79" applyNumberFormat="0" applyProtection="0">
      <alignment vertical="center"/>
    </xf>
    <xf numFmtId="4" fontId="135" fillId="113" borderId="53" applyNumberFormat="0" applyProtection="0">
      <alignment vertical="center"/>
    </xf>
    <xf numFmtId="4" fontId="134" fillId="113" borderId="79" applyNumberFormat="0" applyProtection="0">
      <alignment vertical="center"/>
    </xf>
    <xf numFmtId="0" fontId="136" fillId="44" borderId="79" applyNumberFormat="0" applyProtection="0">
      <alignment vertical="center"/>
    </xf>
    <xf numFmtId="4" fontId="134" fillId="113" borderId="79" applyNumberFormat="0" applyProtection="0">
      <alignment vertical="center"/>
    </xf>
    <xf numFmtId="0" fontId="94" fillId="0" borderId="0"/>
    <xf numFmtId="4" fontId="86" fillId="113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87" fillId="44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4" fontId="100" fillId="113" borderId="53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137" fillId="108" borderId="86" applyNumberFormat="0" applyProtection="0">
      <alignment horizontal="left" vertical="top" indent="1"/>
    </xf>
    <xf numFmtId="4" fontId="86" fillId="113" borderId="79" applyNumberFormat="0" applyProtection="0">
      <alignment horizontal="left" vertical="center" indent="1"/>
    </xf>
    <xf numFmtId="0" fontId="87" fillId="44" borderId="79" applyNumberFormat="0" applyProtection="0">
      <alignment horizontal="left" vertical="center" indent="1"/>
    </xf>
    <xf numFmtId="4" fontId="86" fillId="113" borderId="79" applyNumberFormat="0" applyProtection="0">
      <alignment horizontal="left" vertical="center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86" fillId="115" borderId="79" applyNumberFormat="0" applyProtection="0">
      <alignment horizontal="right" vertical="center"/>
    </xf>
    <xf numFmtId="4" fontId="100" fillId="40" borderId="53" applyNumberFormat="0" applyProtection="0">
      <alignment horizontal="right" vertical="center"/>
    </xf>
    <xf numFmtId="4" fontId="86" fillId="115" borderId="79" applyNumberFormat="0" applyProtection="0">
      <alignment horizontal="right" vertical="center"/>
    </xf>
    <xf numFmtId="0" fontId="87" fillId="25" borderId="79" applyNumberFormat="0" applyProtection="0">
      <alignment horizontal="right" vertical="center"/>
    </xf>
    <xf numFmtId="4" fontId="86" fillId="115" borderId="79" applyNumberFormat="0" applyProtection="0">
      <alignment horizontal="right" vertical="center"/>
    </xf>
    <xf numFmtId="4" fontId="100" fillId="40" borderId="53" applyNumberFormat="0" applyProtection="0">
      <alignment horizontal="right" vertical="center"/>
    </xf>
    <xf numFmtId="0" fontId="94" fillId="0" borderId="0"/>
    <xf numFmtId="4" fontId="86" fillId="116" borderId="79" applyNumberFormat="0" applyProtection="0">
      <alignment horizontal="right" vertical="center"/>
    </xf>
    <xf numFmtId="4" fontId="100" fillId="117" borderId="53" applyNumberFormat="0" applyProtection="0">
      <alignment horizontal="right" vertical="center"/>
    </xf>
    <xf numFmtId="4" fontId="86" fillId="116" borderId="79" applyNumberFormat="0" applyProtection="0">
      <alignment horizontal="right" vertical="center"/>
    </xf>
    <xf numFmtId="0" fontId="87" fillId="24" borderId="79" applyNumberFormat="0" applyProtection="0">
      <alignment horizontal="right" vertical="center"/>
    </xf>
    <xf numFmtId="4" fontId="86" fillId="116" borderId="79" applyNumberFormat="0" applyProtection="0">
      <alignment horizontal="right" vertical="center"/>
    </xf>
    <xf numFmtId="4" fontId="100" fillId="117" borderId="53" applyNumberFormat="0" applyProtection="0">
      <alignment horizontal="right" vertical="center"/>
    </xf>
    <xf numFmtId="0" fontId="94" fillId="0" borderId="0"/>
    <xf numFmtId="4" fontId="86" fillId="118" borderId="79" applyNumberFormat="0" applyProtection="0">
      <alignment horizontal="right" vertical="center"/>
    </xf>
    <xf numFmtId="4" fontId="100" fillId="65" borderId="87" applyNumberFormat="0" applyProtection="0">
      <alignment horizontal="right" vertical="center"/>
    </xf>
    <xf numFmtId="4" fontId="86" fillId="118" borderId="79" applyNumberFormat="0" applyProtection="0">
      <alignment horizontal="right" vertical="center"/>
    </xf>
    <xf numFmtId="0" fontId="87" fillId="86" borderId="79" applyNumberFormat="0" applyProtection="0">
      <alignment horizontal="right" vertical="center"/>
    </xf>
    <xf numFmtId="4" fontId="86" fillId="118" borderId="79" applyNumberFormat="0" applyProtection="0">
      <alignment horizontal="right" vertical="center"/>
    </xf>
    <xf numFmtId="4" fontId="100" fillId="65" borderId="87" applyNumberFormat="0" applyProtection="0">
      <alignment horizontal="right" vertical="center"/>
    </xf>
    <xf numFmtId="0" fontId="94" fillId="0" borderId="0"/>
    <xf numFmtId="4" fontId="86" fillId="119" borderId="79" applyNumberFormat="0" applyProtection="0">
      <alignment horizontal="right" vertical="center"/>
    </xf>
    <xf numFmtId="4" fontId="100" fillId="82" borderId="53" applyNumberFormat="0" applyProtection="0">
      <alignment horizontal="right" vertical="center"/>
    </xf>
    <xf numFmtId="4" fontId="86" fillId="119" borderId="79" applyNumberFormat="0" applyProtection="0">
      <alignment horizontal="right" vertical="center"/>
    </xf>
    <xf numFmtId="0" fontId="87" fillId="47" borderId="79" applyNumberFormat="0" applyProtection="0">
      <alignment horizontal="right" vertical="center"/>
    </xf>
    <xf numFmtId="4" fontId="86" fillId="119" borderId="79" applyNumberFormat="0" applyProtection="0">
      <alignment horizontal="right" vertical="center"/>
    </xf>
    <xf numFmtId="4" fontId="100" fillId="82" borderId="53" applyNumberFormat="0" applyProtection="0">
      <alignment horizontal="right" vertical="center"/>
    </xf>
    <xf numFmtId="0" fontId="94" fillId="0" borderId="0"/>
    <xf numFmtId="4" fontId="86" fillId="120" borderId="79" applyNumberFormat="0" applyProtection="0">
      <alignment horizontal="right" vertical="center"/>
    </xf>
    <xf numFmtId="4" fontId="100" fillId="121" borderId="53" applyNumberFormat="0" applyProtection="0">
      <alignment horizontal="right" vertical="center"/>
    </xf>
    <xf numFmtId="4" fontId="86" fillId="120" borderId="79" applyNumberFormat="0" applyProtection="0">
      <alignment horizontal="right" vertical="center"/>
    </xf>
    <xf numFmtId="0" fontId="87" fillId="56" borderId="79" applyNumberFormat="0" applyProtection="0">
      <alignment horizontal="right" vertical="center"/>
    </xf>
    <xf numFmtId="4" fontId="86" fillId="120" borderId="79" applyNumberFormat="0" applyProtection="0">
      <alignment horizontal="right" vertical="center"/>
    </xf>
    <xf numFmtId="4" fontId="100" fillId="121" borderId="53" applyNumberFormat="0" applyProtection="0">
      <alignment horizontal="right" vertical="center"/>
    </xf>
    <xf numFmtId="0" fontId="94" fillId="0" borderId="0"/>
    <xf numFmtId="4" fontId="86" fillId="122" borderId="79" applyNumberFormat="0" applyProtection="0">
      <alignment horizontal="right" vertical="center"/>
    </xf>
    <xf numFmtId="4" fontId="100" fillId="88" borderId="53" applyNumberFormat="0" applyProtection="0">
      <alignment horizontal="right" vertical="center"/>
    </xf>
    <xf numFmtId="4" fontId="86" fillId="122" borderId="79" applyNumberFormat="0" applyProtection="0">
      <alignment horizontal="right" vertical="center"/>
    </xf>
    <xf numFmtId="0" fontId="87" fillId="107" borderId="79" applyNumberFormat="0" applyProtection="0">
      <alignment horizontal="right" vertical="center"/>
    </xf>
    <xf numFmtId="4" fontId="86" fillId="122" borderId="79" applyNumberFormat="0" applyProtection="0">
      <alignment horizontal="right" vertical="center"/>
    </xf>
    <xf numFmtId="4" fontId="100" fillId="88" borderId="53" applyNumberFormat="0" applyProtection="0">
      <alignment horizontal="right" vertical="center"/>
    </xf>
    <xf numFmtId="0" fontId="94" fillId="0" borderId="0"/>
    <xf numFmtId="4" fontId="86" fillId="123" borderId="79" applyNumberFormat="0" applyProtection="0">
      <alignment horizontal="right" vertical="center"/>
    </xf>
    <xf numFmtId="4" fontId="100" fillId="49" borderId="53" applyNumberFormat="0" applyProtection="0">
      <alignment horizontal="right" vertical="center"/>
    </xf>
    <xf numFmtId="4" fontId="86" fillId="123" borderId="79" applyNumberFormat="0" applyProtection="0">
      <alignment horizontal="right" vertical="center"/>
    </xf>
    <xf numFmtId="0" fontId="87" fillId="106" borderId="79" applyNumberFormat="0" applyProtection="0">
      <alignment horizontal="right" vertical="center"/>
    </xf>
    <xf numFmtId="4" fontId="86" fillId="123" borderId="79" applyNumberFormat="0" applyProtection="0">
      <alignment horizontal="right" vertical="center"/>
    </xf>
    <xf numFmtId="4" fontId="100" fillId="49" borderId="53" applyNumberFormat="0" applyProtection="0">
      <alignment horizontal="right" vertical="center"/>
    </xf>
    <xf numFmtId="0" fontId="94" fillId="0" borderId="0"/>
    <xf numFmtId="4" fontId="86" fillId="124" borderId="79" applyNumberFormat="0" applyProtection="0">
      <alignment horizontal="right" vertical="center"/>
    </xf>
    <xf numFmtId="4" fontId="100" fillId="101" borderId="53" applyNumberFormat="0" applyProtection="0">
      <alignment horizontal="right" vertical="center"/>
    </xf>
    <xf numFmtId="4" fontId="86" fillId="124" borderId="79" applyNumberFormat="0" applyProtection="0">
      <alignment horizontal="right" vertical="center"/>
    </xf>
    <xf numFmtId="0" fontId="87" fillId="125" borderId="79" applyNumberFormat="0" applyProtection="0">
      <alignment horizontal="right" vertical="center"/>
    </xf>
    <xf numFmtId="4" fontId="86" fillId="124" borderId="79" applyNumberFormat="0" applyProtection="0">
      <alignment horizontal="right" vertical="center"/>
    </xf>
    <xf numFmtId="4" fontId="100" fillId="101" borderId="53" applyNumberFormat="0" applyProtection="0">
      <alignment horizontal="right" vertical="center"/>
    </xf>
    <xf numFmtId="0" fontId="94" fillId="0" borderId="0"/>
    <xf numFmtId="4" fontId="86" fillId="126" borderId="79" applyNumberFormat="0" applyProtection="0">
      <alignment horizontal="right" vertical="center"/>
    </xf>
    <xf numFmtId="4" fontId="100" fillId="127" borderId="53" applyNumberFormat="0" applyProtection="0">
      <alignment horizontal="right" vertical="center"/>
    </xf>
    <xf numFmtId="4" fontId="86" fillId="126" borderId="79" applyNumberFormat="0" applyProtection="0">
      <alignment horizontal="right" vertical="center"/>
    </xf>
    <xf numFmtId="0" fontId="87" fillId="45" borderId="79" applyNumberFormat="0" applyProtection="0">
      <alignment horizontal="right" vertical="center"/>
    </xf>
    <xf numFmtId="4" fontId="86" fillId="126" borderId="79" applyNumberFormat="0" applyProtection="0">
      <alignment horizontal="right" vertical="center"/>
    </xf>
    <xf numFmtId="4" fontId="100" fillId="127" borderId="53" applyNumberFormat="0" applyProtection="0">
      <alignment horizontal="right" vertical="center"/>
    </xf>
    <xf numFmtId="0" fontId="94" fillId="0" borderId="0"/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0" fontId="139" fillId="130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38" fillId="128" borderId="79" applyNumberFormat="0" applyProtection="0">
      <alignment horizontal="left" vertical="center" indent="1"/>
    </xf>
    <xf numFmtId="4" fontId="100" fillId="129" borderId="87" applyNumberFormat="0" applyProtection="0">
      <alignment horizontal="left" vertical="center" indent="1"/>
    </xf>
    <xf numFmtId="0" fontId="94" fillId="0" borderId="0"/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0" fontId="87" fillId="132" borderId="89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4" fontId="86" fillId="131" borderId="88" applyNumberFormat="0" applyProtection="0">
      <alignment horizontal="left" vertical="center" indent="1"/>
    </xf>
    <xf numFmtId="0" fontId="94" fillId="0" borderId="0"/>
    <xf numFmtId="4" fontId="140" fillId="133" borderId="0" applyNumberFormat="0" applyProtection="0">
      <alignment horizontal="left" vertical="center" indent="1"/>
    </xf>
    <xf numFmtId="4" fontId="40" fillId="76" borderId="87" applyNumberFormat="0" applyProtection="0">
      <alignment horizontal="left" vertical="center" indent="1"/>
    </xf>
    <xf numFmtId="4" fontId="140" fillId="133" borderId="0" applyNumberFormat="0" applyProtection="0">
      <alignment horizontal="left" vertical="center" indent="1"/>
    </xf>
    <xf numFmtId="0" fontId="140" fillId="78" borderId="0" applyNumberFormat="0" applyProtection="0">
      <alignment horizontal="left" vertical="center" indent="1"/>
    </xf>
    <xf numFmtId="4" fontId="140" fillId="133" borderId="0" applyNumberFormat="0" applyProtection="0">
      <alignment horizontal="left" vertical="center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4" fontId="100" fillId="134" borderId="53" applyNumberFormat="0" applyProtection="0">
      <alignment horizontal="right" vertical="center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134" borderId="53" applyNumberFormat="0" applyProtection="0">
      <alignment horizontal="right" vertical="center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0" fontId="87" fillId="132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87" fillId="131" borderId="79" applyNumberFormat="0" applyProtection="0">
      <alignment horizontal="left" vertical="center" indent="1"/>
    </xf>
    <xf numFmtId="4" fontId="100" fillId="135" borderId="87" applyNumberFormat="0" applyProtection="0">
      <alignment horizontal="left" vertical="center" indent="1"/>
    </xf>
    <xf numFmtId="0" fontId="94" fillId="0" borderId="0"/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0" fontId="87" fillId="137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87" fillId="136" borderId="79" applyNumberFormat="0" applyProtection="0">
      <alignment horizontal="left" vertical="center" indent="1"/>
    </xf>
    <xf numFmtId="4" fontId="100" fillId="134" borderId="87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7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100" fillId="50" borderId="53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83" fillId="76" borderId="86" applyNumberFormat="0" applyProtection="0">
      <alignment horizontal="left" vertical="top" indent="1"/>
    </xf>
    <xf numFmtId="0" fontId="7" fillId="136" borderId="79" applyNumberFormat="0" applyProtection="0">
      <alignment horizontal="left" vertical="center" indent="1"/>
    </xf>
    <xf numFmtId="0" fontId="100" fillId="76" borderId="86" applyNumberFormat="0" applyProtection="0">
      <alignment horizontal="left" vertical="top" indent="1"/>
    </xf>
    <xf numFmtId="0" fontId="7" fillId="137" borderId="79" applyNumberFormat="0" applyProtection="0">
      <alignment horizontal="left" vertical="center" indent="1"/>
    </xf>
    <xf numFmtId="0" fontId="100" fillId="76" borderId="86" applyNumberFormat="0" applyProtection="0">
      <alignment horizontal="left" vertical="top" indent="1"/>
    </xf>
    <xf numFmtId="0" fontId="7" fillId="136" borderId="79" applyNumberFormat="0" applyProtection="0">
      <alignment horizontal="left" vertical="center" indent="1"/>
    </xf>
    <xf numFmtId="0" fontId="7" fillId="136" borderId="79" applyNumberFormat="0" applyProtection="0">
      <alignment horizontal="left" vertical="center" indent="1"/>
    </xf>
    <xf numFmtId="0" fontId="83" fillId="76" borderId="86" applyNumberFormat="0" applyProtection="0">
      <alignment horizontal="left" vertical="top" indent="1"/>
    </xf>
    <xf numFmtId="0" fontId="94" fillId="0" borderId="0"/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95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100" fillId="94" borderId="53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83" fillId="134" borderId="86" applyNumberFormat="0" applyProtection="0">
      <alignment horizontal="left" vertical="top" indent="1"/>
    </xf>
    <xf numFmtId="0" fontId="7" fillId="138" borderId="79" applyNumberFormat="0" applyProtection="0">
      <alignment horizontal="left" vertical="center" indent="1"/>
    </xf>
    <xf numFmtId="0" fontId="100" fillId="134" borderId="86" applyNumberFormat="0" applyProtection="0">
      <alignment horizontal="left" vertical="top" indent="1"/>
    </xf>
    <xf numFmtId="0" fontId="7" fillId="95" borderId="79" applyNumberFormat="0" applyProtection="0">
      <alignment horizontal="left" vertical="center" indent="1"/>
    </xf>
    <xf numFmtId="0" fontId="100" fillId="134" borderId="86" applyNumberFormat="0" applyProtection="0">
      <alignment horizontal="left" vertical="top" indent="1"/>
    </xf>
    <xf numFmtId="0" fontId="7" fillId="138" borderId="79" applyNumberFormat="0" applyProtection="0">
      <alignment horizontal="left" vertical="center" indent="1"/>
    </xf>
    <xf numFmtId="0" fontId="7" fillId="138" borderId="79" applyNumberFormat="0" applyProtection="0">
      <alignment horizontal="left" vertical="center" indent="1"/>
    </xf>
    <xf numFmtId="0" fontId="83" fillId="134" borderId="86" applyNumberFormat="0" applyProtection="0">
      <alignment horizontal="left" vertical="top" indent="1"/>
    </xf>
    <xf numFmtId="0" fontId="94" fillId="0" borderId="0"/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42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100" fillId="139" borderId="53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83" fillId="139" borderId="86" applyNumberFormat="0" applyProtection="0">
      <alignment horizontal="left" vertical="top" indent="1"/>
    </xf>
    <xf numFmtId="0" fontId="7" fillId="100" borderId="79" applyNumberFormat="0" applyProtection="0">
      <alignment horizontal="left" vertical="center" indent="1"/>
    </xf>
    <xf numFmtId="0" fontId="100" fillId="139" borderId="86" applyNumberFormat="0" applyProtection="0">
      <alignment horizontal="left" vertical="top" indent="1"/>
    </xf>
    <xf numFmtId="0" fontId="7" fillId="42" borderId="79" applyNumberFormat="0" applyProtection="0">
      <alignment horizontal="left" vertical="center" indent="1"/>
    </xf>
    <xf numFmtId="0" fontId="100" fillId="139" borderId="86" applyNumberFormat="0" applyProtection="0">
      <alignment horizontal="left" vertical="top" indent="1"/>
    </xf>
    <xf numFmtId="0" fontId="7" fillId="100" borderId="79" applyNumberFormat="0" applyProtection="0">
      <alignment horizontal="left" vertical="center" indent="1"/>
    </xf>
    <xf numFmtId="0" fontId="7" fillId="100" borderId="79" applyNumberFormat="0" applyProtection="0">
      <alignment horizontal="left" vertical="center" indent="1"/>
    </xf>
    <xf numFmtId="0" fontId="83" fillId="139" borderId="86" applyNumberFormat="0" applyProtection="0">
      <alignment horizontal="left" vertical="top" indent="1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41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100" fillId="135" borderId="53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83" fillId="135" borderId="86" applyNumberFormat="0" applyProtection="0">
      <alignment horizontal="left" vertical="top" indent="1"/>
    </xf>
    <xf numFmtId="0" fontId="100" fillId="135" borderId="86" applyNumberFormat="0" applyProtection="0">
      <alignment horizontal="left" vertical="top" indent="1"/>
    </xf>
    <xf numFmtId="0" fontId="7" fillId="140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83" fillId="135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40" borderId="79" applyNumberFormat="0" applyProtection="0">
      <alignment horizontal="left" vertical="center" indent="1"/>
    </xf>
    <xf numFmtId="0" fontId="100" fillId="135" borderId="86" applyNumberFormat="0" applyProtection="0">
      <alignment horizontal="left" vertical="top" indent="1"/>
    </xf>
    <xf numFmtId="0" fontId="100" fillId="135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94" fillId="0" borderId="0"/>
    <xf numFmtId="0" fontId="7" fillId="23" borderId="79" applyNumberFormat="0" applyProtection="0">
      <alignment horizontal="left" vertical="center" indent="1"/>
    </xf>
    <xf numFmtId="0" fontId="83" fillId="39" borderId="90" applyNumberFormat="0">
      <protection locked="0"/>
    </xf>
    <xf numFmtId="0" fontId="100" fillId="39" borderId="90" applyNumberFormat="0">
      <protection locked="0"/>
    </xf>
    <xf numFmtId="0" fontId="7" fillId="0" borderId="0"/>
    <xf numFmtId="0" fontId="83" fillId="39" borderId="90" applyNumberFormat="0">
      <protection locked="0"/>
    </xf>
    <xf numFmtId="0" fontId="7" fillId="0" borderId="0"/>
    <xf numFmtId="0" fontId="7" fillId="0" borderId="0"/>
    <xf numFmtId="0" fontId="94" fillId="0" borderId="0"/>
    <xf numFmtId="0" fontId="141" fillId="76" borderId="91" applyBorder="0"/>
    <xf numFmtId="4" fontId="86" fillId="104" borderId="79" applyNumberFormat="0" applyProtection="0">
      <alignment vertical="center"/>
    </xf>
    <xf numFmtId="4" fontId="142" fillId="36" borderId="86" applyNumberFormat="0" applyProtection="0">
      <alignment vertical="center"/>
    </xf>
    <xf numFmtId="4" fontId="86" fillId="104" borderId="79" applyNumberFormat="0" applyProtection="0">
      <alignment vertical="center"/>
    </xf>
    <xf numFmtId="0" fontId="87" fillId="26" borderId="79" applyNumberFormat="0" applyProtection="0">
      <alignment vertical="center"/>
    </xf>
    <xf numFmtId="4" fontId="86" fillId="104" borderId="79" applyNumberFormat="0" applyProtection="0">
      <alignment vertical="center"/>
    </xf>
    <xf numFmtId="0" fontId="94" fillId="0" borderId="0"/>
    <xf numFmtId="4" fontId="134" fillId="104" borderId="79" applyNumberFormat="0" applyProtection="0">
      <alignment vertical="center"/>
    </xf>
    <xf numFmtId="4" fontId="135" fillId="104" borderId="77" applyNumberFormat="0" applyProtection="0">
      <alignment vertical="center"/>
    </xf>
    <xf numFmtId="4" fontId="134" fillId="104" borderId="79" applyNumberFormat="0" applyProtection="0">
      <alignment vertical="center"/>
    </xf>
    <xf numFmtId="0" fontId="136" fillId="26" borderId="79" applyNumberFormat="0" applyProtection="0">
      <alignment vertical="center"/>
    </xf>
    <xf numFmtId="4" fontId="134" fillId="104" borderId="79" applyNumberFormat="0" applyProtection="0">
      <alignment vertical="center"/>
    </xf>
    <xf numFmtId="0" fontId="94" fillId="0" borderId="0"/>
    <xf numFmtId="4" fontId="86" fillId="104" borderId="79" applyNumberFormat="0" applyProtection="0">
      <alignment horizontal="left" vertical="center" indent="1"/>
    </xf>
    <xf numFmtId="4" fontId="142" fillId="50" borderId="86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87" fillId="26" borderId="79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94" fillId="0" borderId="0"/>
    <xf numFmtId="4" fontId="86" fillId="104" borderId="79" applyNumberFormat="0" applyProtection="0">
      <alignment horizontal="left" vertical="center" indent="1"/>
    </xf>
    <xf numFmtId="0" fontId="142" fillId="36" borderId="86" applyNumberFormat="0" applyProtection="0">
      <alignment horizontal="left" vertical="top" indent="1"/>
    </xf>
    <xf numFmtId="4" fontId="86" fillId="104" borderId="79" applyNumberFormat="0" applyProtection="0">
      <alignment horizontal="left" vertical="center" indent="1"/>
    </xf>
    <xf numFmtId="0" fontId="87" fillId="26" borderId="79" applyNumberFormat="0" applyProtection="0">
      <alignment horizontal="left" vertical="center" indent="1"/>
    </xf>
    <xf numFmtId="4" fontId="86" fillId="104" borderId="79" applyNumberFormat="0" applyProtection="0">
      <alignment horizontal="left" vertical="center" indent="1"/>
    </xf>
    <xf numFmtId="0" fontId="94" fillId="0" borderId="0"/>
    <xf numFmtId="4" fontId="142" fillId="131" borderId="79" applyNumberFormat="0" applyProtection="0">
      <alignment horizontal="right" vertical="center"/>
    </xf>
    <xf numFmtId="4" fontId="86" fillId="131" borderId="79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86" fillId="131" borderId="79" applyNumberFormat="0" applyProtection="0">
      <alignment horizontal="right" vertical="center"/>
    </xf>
    <xf numFmtId="0" fontId="87" fillId="132" borderId="79" applyNumberFormat="0" applyProtection="0">
      <alignment horizontal="right" vertical="center"/>
    </xf>
    <xf numFmtId="4" fontId="142" fillId="131" borderId="79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4" fontId="100" fillId="0" borderId="53" applyNumberFormat="0" applyProtection="0">
      <alignment horizontal="right" vertical="center"/>
    </xf>
    <xf numFmtId="0" fontId="87" fillId="132" borderId="79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4" fontId="135" fillId="19" borderId="53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0" fontId="136" fillId="132" borderId="79" applyNumberFormat="0" applyProtection="0">
      <alignment horizontal="right" vertical="center"/>
    </xf>
    <xf numFmtId="4" fontId="134" fillId="131" borderId="79" applyNumberFormat="0" applyProtection="0">
      <alignment horizontal="right" vertical="center"/>
    </xf>
    <xf numFmtId="0" fontId="94" fillId="0" borderId="0"/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4" fontId="100" fillId="57" borderId="53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42" fillId="134" borderId="86" applyNumberFormat="0" applyProtection="0">
      <alignment horizontal="left" vertical="top" indent="1"/>
    </xf>
    <xf numFmtId="0" fontId="7" fillId="114" borderId="79" applyNumberFormat="0" applyProtection="0">
      <alignment horizontal="left" vertical="center" indent="1"/>
    </xf>
    <xf numFmtId="0" fontId="7" fillId="23" borderId="79" applyNumberFormat="0" applyProtection="0">
      <alignment horizontal="left" vertical="center" indent="1"/>
    </xf>
    <xf numFmtId="0" fontId="7" fillId="114" borderId="79" applyNumberFormat="0" applyProtection="0">
      <alignment horizontal="left" vertical="center" indent="1"/>
    </xf>
    <xf numFmtId="0" fontId="143" fillId="0" borderId="0"/>
    <xf numFmtId="0" fontId="143" fillId="0" borderId="0"/>
    <xf numFmtId="4" fontId="144" fillId="141" borderId="87" applyNumberFormat="0" applyProtection="0">
      <alignment horizontal="left" vertical="center" indent="1"/>
    </xf>
    <xf numFmtId="4" fontId="144" fillId="141" borderId="87" applyNumberFormat="0" applyProtection="0">
      <alignment horizontal="left" vertical="center" indent="1"/>
    </xf>
    <xf numFmtId="0" fontId="143" fillId="0" borderId="0"/>
    <xf numFmtId="0" fontId="143" fillId="0" borderId="0"/>
    <xf numFmtId="0" fontId="100" fillId="142" borderId="77"/>
    <xf numFmtId="0" fontId="100" fillId="142" borderId="77"/>
    <xf numFmtId="4" fontId="145" fillId="131" borderId="79" applyNumberFormat="0" applyProtection="0">
      <alignment horizontal="right" vertical="center"/>
    </xf>
    <xf numFmtId="4" fontId="146" fillId="39" borderId="53" applyNumberFormat="0" applyProtection="0">
      <alignment horizontal="right" vertical="center"/>
    </xf>
    <xf numFmtId="4" fontId="145" fillId="131" borderId="79" applyNumberFormat="0" applyProtection="0">
      <alignment horizontal="right" vertical="center"/>
    </xf>
    <xf numFmtId="0" fontId="147" fillId="132" borderId="79" applyNumberFormat="0" applyProtection="0">
      <alignment horizontal="right" vertical="center"/>
    </xf>
    <xf numFmtId="4" fontId="145" fillId="131" borderId="79" applyNumberFormat="0" applyProtection="0">
      <alignment horizontal="right" vertical="center"/>
    </xf>
    <xf numFmtId="0" fontId="94" fillId="0" borderId="0"/>
    <xf numFmtId="0" fontId="148" fillId="143" borderId="0"/>
    <xf numFmtId="0" fontId="149" fillId="143" borderId="0"/>
    <xf numFmtId="0" fontId="150" fillId="19" borderId="0"/>
    <xf numFmtId="0" fontId="151" fillId="44" borderId="0" applyNumberFormat="0" applyBorder="0" applyAlignment="0" applyProtection="0"/>
    <xf numFmtId="0" fontId="97" fillId="84" borderId="0" applyNumberFormat="0" applyBorder="0" applyAlignment="0" applyProtection="0"/>
    <xf numFmtId="0" fontId="97" fillId="84" borderId="0" applyNumberFormat="0" applyBorder="0" applyAlignment="0" applyProtection="0"/>
    <xf numFmtId="0" fontId="116" fillId="44" borderId="0" applyNumberFormat="0" applyBorder="0" applyAlignment="0" applyProtection="0"/>
    <xf numFmtId="0" fontId="97" fillId="84" borderId="0" applyNumberFormat="0" applyBorder="0" applyAlignment="0" applyProtection="0"/>
    <xf numFmtId="0" fontId="152" fillId="0" borderId="0" applyNumberFormat="0" applyFill="0" applyBorder="0" applyAlignment="0" applyProtection="0"/>
    <xf numFmtId="0" fontId="101" fillId="0" borderId="0">
      <alignment horizontal="center"/>
    </xf>
    <xf numFmtId="0" fontId="49" fillId="0" borderId="0"/>
    <xf numFmtId="0" fontId="7" fillId="0" borderId="0"/>
    <xf numFmtId="0" fontId="39" fillId="0" borderId="0"/>
    <xf numFmtId="0" fontId="42" fillId="0" borderId="0"/>
    <xf numFmtId="0" fontId="2" fillId="0" borderId="0"/>
    <xf numFmtId="0" fontId="2" fillId="0" borderId="0"/>
    <xf numFmtId="0" fontId="39" fillId="0" borderId="0"/>
    <xf numFmtId="0" fontId="42" fillId="0" borderId="0"/>
    <xf numFmtId="0" fontId="42" fillId="0" borderId="0"/>
    <xf numFmtId="180" fontId="68" fillId="0" borderId="0" applyFill="0" applyBorder="0" applyAlignment="0" applyProtection="0"/>
    <xf numFmtId="40" fontId="153" fillId="0" borderId="0" applyBorder="0">
      <alignment horizontal="right"/>
    </xf>
    <xf numFmtId="0" fontId="154" fillId="93" borderId="52" applyNumberFormat="0" applyAlignment="0" applyProtection="0"/>
    <xf numFmtId="0" fontId="66" fillId="92" borderId="53" applyNumberFormat="0" applyAlignment="0" applyProtection="0"/>
    <xf numFmtId="0" fontId="154" fillId="42" borderId="52" applyNumberFormat="0" applyAlignment="0" applyProtection="0"/>
    <xf numFmtId="0" fontId="67" fillId="93" borderId="52" applyNumberFormat="0" applyAlignment="0" applyProtection="0"/>
    <xf numFmtId="0" fontId="66" fillId="92" borderId="53" applyNumberFormat="0" applyAlignment="0" applyProtection="0"/>
    <xf numFmtId="9" fontId="7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48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08" fillId="0" borderId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5" fillId="0" borderId="92" applyNumberFormat="0" applyFont="0"/>
    <xf numFmtId="0" fontId="7" fillId="0" borderId="0"/>
    <xf numFmtId="0" fontId="7" fillId="0" borderId="0"/>
    <xf numFmtId="49" fontId="86" fillId="0" borderId="0" applyFill="0" applyBorder="0" applyAlignment="0"/>
    <xf numFmtId="49" fontId="86" fillId="0" borderId="0" applyFill="0" applyBorder="0" applyAlignment="0"/>
    <xf numFmtId="49" fontId="87" fillId="0" borderId="0" applyFill="0" applyBorder="0" applyAlignment="0"/>
    <xf numFmtId="49" fontId="87" fillId="0" borderId="0" applyFill="0" applyBorder="0" applyAlignment="0"/>
    <xf numFmtId="196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96" fontId="62" fillId="0" borderId="0" applyFill="0" applyBorder="0" applyAlignment="0"/>
    <xf numFmtId="196" fontId="63" fillId="0" borderId="0" applyFill="0" applyBorder="0" applyAlignment="0"/>
    <xf numFmtId="199" fontId="62" fillId="0" borderId="0" applyFill="0" applyBorder="0" applyAlignment="0"/>
    <xf numFmtId="0" fontId="62" fillId="0" borderId="0" applyFill="0" applyBorder="0" applyAlignment="0"/>
    <xf numFmtId="0" fontId="63" fillId="0" borderId="0" applyFill="0" applyBorder="0" applyAlignment="0"/>
    <xf numFmtId="0" fontId="63" fillId="0" borderId="0" applyFill="0" applyBorder="0" applyAlignment="0"/>
    <xf numFmtId="199" fontId="62" fillId="0" borderId="0" applyFill="0" applyBorder="0" applyAlignment="0"/>
    <xf numFmtId="199" fontId="63" fillId="0" borderId="0" applyFill="0" applyBorder="0" applyAlignment="0"/>
    <xf numFmtId="0" fontId="7" fillId="0" borderId="0"/>
    <xf numFmtId="0" fontId="7" fillId="0" borderId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9" fillId="0" borderId="82" applyNumberFormat="0" applyFill="0" applyAlignment="0" applyProtection="0"/>
    <xf numFmtId="0" fontId="89" fillId="0" borderId="93" applyNumberFormat="0" applyFill="0" applyAlignment="0" applyProtection="0"/>
    <xf numFmtId="0" fontId="89" fillId="0" borderId="83" applyNumberFormat="0" applyFill="0" applyAlignment="0" applyProtection="0"/>
    <xf numFmtId="0" fontId="89" fillId="0" borderId="82" applyNumberFormat="0" applyFill="0" applyAlignment="0" applyProtection="0"/>
    <xf numFmtId="0" fontId="89" fillId="0" borderId="83" applyNumberFormat="0" applyFill="0" applyAlignment="0" applyProtection="0"/>
    <xf numFmtId="20" fontId="88" fillId="0" borderId="0"/>
    <xf numFmtId="0" fontId="156" fillId="0" borderId="0"/>
    <xf numFmtId="20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88" fillId="0" borderId="0" applyFont="0" applyFill="0" applyBorder="0" applyAlignment="0" applyProtection="0"/>
    <xf numFmtId="203" fontId="88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</cellStyleXfs>
  <cellXfs count="603">
    <xf numFmtId="0" fontId="0" fillId="0" borderId="0" xfId="0"/>
    <xf numFmtId="37" fontId="3" fillId="15" borderId="2" xfId="3" applyNumberFormat="1" applyFont="1" applyFill="1" applyBorder="1" applyAlignment="1" applyProtection="1">
      <alignment horizontal="left" vertical="center"/>
    </xf>
    <xf numFmtId="0" fontId="5" fillId="15" borderId="3" xfId="4" applyFont="1" applyFill="1" applyBorder="1" applyAlignment="1">
      <alignment vertical="center"/>
    </xf>
    <xf numFmtId="164" fontId="3" fillId="16" borderId="4" xfId="5" applyNumberFormat="1" applyFont="1" applyFill="1" applyBorder="1" applyAlignment="1" applyProtection="1">
      <alignment horizontal="center" vertical="center"/>
    </xf>
    <xf numFmtId="164" fontId="3" fillId="16" borderId="5" xfId="5" applyNumberFormat="1" applyFont="1" applyFill="1" applyBorder="1" applyAlignment="1" applyProtection="1">
      <alignment horizontal="center" vertical="center"/>
    </xf>
    <xf numFmtId="164" fontId="3" fillId="16" borderId="6" xfId="5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37" fontId="3" fillId="15" borderId="7" xfId="3" applyNumberFormat="1" applyFont="1" applyFill="1" applyBorder="1" applyAlignment="1" applyProtection="1">
      <alignment horizontal="left" vertical="center"/>
    </xf>
    <xf numFmtId="0" fontId="5" fillId="15" borderId="0" xfId="4" applyFont="1" applyFill="1" applyBorder="1" applyAlignment="1">
      <alignment vertical="center"/>
    </xf>
    <xf numFmtId="37" fontId="3" fillId="16" borderId="8" xfId="5" applyNumberFormat="1" applyFont="1" applyFill="1" applyBorder="1" applyAlignment="1" applyProtection="1">
      <alignment horizontal="center" vertical="center"/>
    </xf>
    <xf numFmtId="37" fontId="3" fillId="16" borderId="9" xfId="5" applyNumberFormat="1" applyFont="1" applyFill="1" applyBorder="1" applyAlignment="1" applyProtection="1">
      <alignment horizontal="center" vertical="center"/>
    </xf>
    <xf numFmtId="37" fontId="3" fillId="16" borderId="10" xfId="5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/>
    </xf>
    <xf numFmtId="37" fontId="9" fillId="15" borderId="9" xfId="6" applyNumberFormat="1" applyFont="1" applyFill="1" applyBorder="1" applyAlignment="1" applyProtection="1">
      <alignment horizontal="center" vertical="center"/>
    </xf>
    <xf numFmtId="37" fontId="9" fillId="15" borderId="10" xfId="6" applyNumberFormat="1" applyFont="1" applyFill="1" applyBorder="1" applyAlignment="1" applyProtection="1">
      <alignment horizontal="center" vertical="center"/>
    </xf>
    <xf numFmtId="37" fontId="5" fillId="15" borderId="11" xfId="3" applyNumberFormat="1" applyFont="1" applyFill="1" applyBorder="1" applyAlignment="1" applyProtection="1">
      <alignment horizontal="left" vertical="center"/>
    </xf>
    <xf numFmtId="0" fontId="5" fillId="15" borderId="12" xfId="4" applyFont="1" applyFill="1" applyBorder="1" applyAlignment="1">
      <alignment vertical="center"/>
    </xf>
    <xf numFmtId="37" fontId="5" fillId="16" borderId="13" xfId="5" applyNumberFormat="1" applyFont="1" applyFill="1" applyBorder="1" applyAlignment="1" applyProtection="1">
      <alignment horizontal="center" vertical="center"/>
    </xf>
    <xf numFmtId="37" fontId="5" fillId="16" borderId="14" xfId="5" applyNumberFormat="1" applyFont="1" applyFill="1" applyBorder="1" applyAlignment="1" applyProtection="1">
      <alignment horizontal="center" vertical="center"/>
    </xf>
    <xf numFmtId="0" fontId="3" fillId="17" borderId="7" xfId="4" applyFont="1" applyFill="1" applyBorder="1" applyAlignment="1" applyProtection="1">
      <alignment horizontal="left" vertical="center"/>
    </xf>
    <xf numFmtId="0" fontId="5" fillId="17" borderId="0" xfId="4" applyFont="1" applyFill="1" applyBorder="1" applyAlignment="1">
      <alignment vertical="center"/>
    </xf>
    <xf numFmtId="165" fontId="7" fillId="15" borderId="0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>
      <alignment horizontal="right" vertical="center"/>
    </xf>
    <xf numFmtId="165" fontId="7" fillId="15" borderId="15" xfId="0" applyNumberFormat="1" applyFont="1" applyFill="1" applyBorder="1" applyAlignment="1">
      <alignment horizontal="right" vertical="center"/>
    </xf>
    <xf numFmtId="0" fontId="5" fillId="17" borderId="0" xfId="4" applyFont="1" applyFill="1" applyBorder="1" applyAlignment="1" applyProtection="1">
      <alignment horizontal="left" vertical="center"/>
    </xf>
    <xf numFmtId="37" fontId="5" fillId="17" borderId="0" xfId="0" applyNumberFormat="1" applyFont="1" applyFill="1" applyBorder="1" applyAlignment="1" applyProtection="1">
      <alignment vertical="center"/>
    </xf>
    <xf numFmtId="165" fontId="10" fillId="15" borderId="0" xfId="7" applyNumberFormat="1" applyFont="1" applyFill="1" applyBorder="1" applyAlignment="1" applyProtection="1">
      <alignment horizontal="right" vertical="center"/>
    </xf>
    <xf numFmtId="165" fontId="10" fillId="17" borderId="0" xfId="7" applyNumberFormat="1" applyFont="1" applyFill="1" applyBorder="1" applyAlignment="1" applyProtection="1">
      <alignment horizontal="right" vertical="center"/>
    </xf>
    <xf numFmtId="165" fontId="10" fillId="15" borderId="15" xfId="7" applyNumberFormat="1" applyFont="1" applyFill="1" applyBorder="1" applyAlignment="1" applyProtection="1">
      <alignment horizontal="right" vertical="center"/>
    </xf>
    <xf numFmtId="0" fontId="5" fillId="17" borderId="7" xfId="4" applyFont="1" applyFill="1" applyBorder="1" applyAlignment="1">
      <alignment vertical="center"/>
    </xf>
    <xf numFmtId="165" fontId="10" fillId="15" borderId="12" xfId="7" applyNumberFormat="1" applyFont="1" applyFill="1" applyBorder="1" applyAlignment="1" applyProtection="1">
      <alignment horizontal="right" vertical="center"/>
    </xf>
    <xf numFmtId="165" fontId="10" fillId="17" borderId="12" xfId="7" applyNumberFormat="1" applyFont="1" applyFill="1" applyBorder="1" applyAlignment="1" applyProtection="1">
      <alignment horizontal="right" vertical="center"/>
    </xf>
    <xf numFmtId="165" fontId="10" fillId="15" borderId="16" xfId="7" applyNumberFormat="1" applyFont="1" applyFill="1" applyBorder="1" applyAlignment="1" applyProtection="1">
      <alignment horizontal="right" vertical="center"/>
    </xf>
    <xf numFmtId="0" fontId="3" fillId="17" borderId="2" xfId="4" applyFont="1" applyFill="1" applyBorder="1" applyAlignment="1" applyProtection="1">
      <alignment horizontal="left" vertical="center"/>
    </xf>
    <xf numFmtId="37" fontId="3" fillId="17" borderId="3" xfId="4" applyNumberFormat="1" applyFont="1" applyFill="1" applyBorder="1" applyAlignment="1" applyProtection="1">
      <alignment horizontal="left" vertical="center"/>
    </xf>
    <xf numFmtId="0" fontId="5" fillId="17" borderId="3" xfId="4" applyFont="1" applyFill="1" applyBorder="1" applyAlignment="1">
      <alignment vertical="center"/>
    </xf>
    <xf numFmtId="165" fontId="11" fillId="15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/>
    </xf>
    <xf numFmtId="165" fontId="11" fillId="15" borderId="15" xfId="0" applyNumberFormat="1" applyFont="1" applyFill="1" applyBorder="1" applyAlignment="1">
      <alignment horizontal="right" vertical="center"/>
    </xf>
    <xf numFmtId="0" fontId="3" fillId="18" borderId="7" xfId="4" applyFont="1" applyFill="1" applyBorder="1" applyAlignment="1" applyProtection="1">
      <alignment horizontal="left" vertical="center"/>
    </xf>
    <xf numFmtId="37" fontId="3" fillId="18" borderId="0" xfId="0" applyNumberFormat="1" applyFont="1" applyFill="1" applyBorder="1" applyAlignment="1" applyProtection="1">
      <alignment vertical="center"/>
    </xf>
    <xf numFmtId="0" fontId="3" fillId="18" borderId="0" xfId="4" applyFont="1" applyFill="1" applyBorder="1" applyAlignment="1">
      <alignment vertical="center"/>
    </xf>
    <xf numFmtId="165" fontId="11" fillId="18" borderId="0" xfId="4" applyNumberFormat="1" applyFont="1" applyFill="1" applyBorder="1" applyAlignment="1">
      <alignment horizontal="right" vertical="center"/>
    </xf>
    <xf numFmtId="165" fontId="11" fillId="18" borderId="15" xfId="4" applyNumberFormat="1" applyFont="1" applyFill="1" applyBorder="1" applyAlignment="1">
      <alignment horizontal="right" vertical="center"/>
    </xf>
    <xf numFmtId="0" fontId="12" fillId="0" borderId="0" xfId="0" applyFont="1" applyFill="1" applyBorder="1"/>
    <xf numFmtId="0" fontId="12" fillId="0" borderId="0" xfId="0" applyFont="1"/>
    <xf numFmtId="165" fontId="5" fillId="15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165" fontId="5" fillId="15" borderId="15" xfId="0" applyNumberFormat="1" applyFont="1" applyFill="1" applyBorder="1" applyAlignment="1">
      <alignment horizontal="right" vertical="center"/>
    </xf>
    <xf numFmtId="0" fontId="0" fillId="17" borderId="0" xfId="0" applyFill="1"/>
    <xf numFmtId="0" fontId="5" fillId="17" borderId="0" xfId="0" applyFont="1" applyFill="1" applyBorder="1" applyAlignment="1">
      <alignment vertical="center"/>
    </xf>
    <xf numFmtId="37" fontId="5" fillId="17" borderId="0" xfId="4" applyNumberFormat="1" applyFont="1" applyFill="1" applyBorder="1" applyAlignment="1" applyProtection="1">
      <alignment horizontal="left" vertical="center"/>
    </xf>
    <xf numFmtId="37" fontId="5" fillId="0" borderId="0" xfId="4" applyNumberFormat="1" applyFont="1" applyFill="1" applyBorder="1" applyAlignment="1" applyProtection="1">
      <alignment horizontal="left" vertical="center"/>
    </xf>
    <xf numFmtId="0" fontId="13" fillId="17" borderId="0" xfId="4" applyFont="1" applyFill="1" applyBorder="1" applyAlignment="1">
      <alignment vertical="center"/>
    </xf>
    <xf numFmtId="0" fontId="5" fillId="17" borderId="11" xfId="4" applyFont="1" applyFill="1" applyBorder="1" applyAlignment="1">
      <alignment vertical="center"/>
    </xf>
    <xf numFmtId="0" fontId="5" fillId="17" borderId="12" xfId="0" applyFont="1" applyFill="1" applyBorder="1" applyAlignment="1">
      <alignment vertical="center"/>
    </xf>
    <xf numFmtId="37" fontId="5" fillId="17" borderId="12" xfId="4" applyNumberFormat="1" applyFont="1" applyFill="1" applyBorder="1" applyAlignment="1" applyProtection="1">
      <alignment horizontal="left" vertical="center"/>
    </xf>
    <xf numFmtId="0" fontId="3" fillId="18" borderId="7" xfId="4" applyFont="1" applyFill="1" applyBorder="1" applyAlignment="1">
      <alignment vertical="center"/>
    </xf>
    <xf numFmtId="37" fontId="3" fillId="18" borderId="0" xfId="4" applyNumberFormat="1" applyFont="1" applyFill="1" applyBorder="1" applyAlignment="1" applyProtection="1">
      <alignment horizontal="left" vertical="center"/>
    </xf>
    <xf numFmtId="37" fontId="3" fillId="18" borderId="7" xfId="4" applyNumberFormat="1" applyFont="1" applyFill="1" applyBorder="1" applyAlignment="1" applyProtection="1">
      <alignment horizontal="left" vertical="center"/>
    </xf>
    <xf numFmtId="37" fontId="14" fillId="18" borderId="0" xfId="0" applyNumberFormat="1" applyFont="1" applyFill="1" applyBorder="1" applyAlignment="1" applyProtection="1">
      <alignment vertical="center"/>
    </xf>
    <xf numFmtId="165" fontId="11" fillId="18" borderId="0" xfId="4" applyNumberFormat="1" applyFont="1" applyFill="1" applyBorder="1" applyAlignment="1" applyProtection="1">
      <alignment horizontal="right" vertical="center"/>
    </xf>
    <xf numFmtId="165" fontId="11" fillId="18" borderId="15" xfId="4" applyNumberFormat="1" applyFont="1" applyFill="1" applyBorder="1" applyAlignment="1" applyProtection="1">
      <alignment horizontal="right" vertical="center"/>
    </xf>
    <xf numFmtId="37" fontId="3" fillId="17" borderId="0" xfId="4" applyNumberFormat="1" applyFont="1" applyFill="1" applyBorder="1" applyAlignment="1" applyProtection="1">
      <alignment horizontal="left" vertical="center"/>
    </xf>
    <xf numFmtId="0" fontId="3" fillId="18" borderId="7" xfId="0" applyFont="1" applyFill="1" applyBorder="1" applyAlignment="1">
      <alignment vertical="center"/>
    </xf>
    <xf numFmtId="0" fontId="3" fillId="18" borderId="0" xfId="0" applyFont="1" applyFill="1" applyBorder="1" applyAlignment="1">
      <alignment vertical="center"/>
    </xf>
    <xf numFmtId="37" fontId="14" fillId="18" borderId="7" xfId="0" applyNumberFormat="1" applyFont="1" applyFill="1" applyBorder="1" applyAlignment="1" applyProtection="1">
      <alignment horizontal="left" vertical="center"/>
    </xf>
    <xf numFmtId="0" fontId="3" fillId="18" borderId="0" xfId="4" applyFont="1" applyFill="1" applyBorder="1" applyAlignment="1">
      <alignment horizontal="left" vertical="center"/>
    </xf>
    <xf numFmtId="37" fontId="3" fillId="18" borderId="0" xfId="4" applyNumberFormat="1" applyFont="1" applyFill="1" applyBorder="1" applyAlignment="1" applyProtection="1">
      <alignment horizontal="right" vertical="center"/>
    </xf>
    <xf numFmtId="37" fontId="12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5" fillId="0" borderId="7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37" fontId="15" fillId="17" borderId="7" xfId="0" applyNumberFormat="1" applyFont="1" applyFill="1" applyBorder="1" applyAlignment="1" applyProtection="1">
      <alignment vertical="center"/>
    </xf>
    <xf numFmtId="37" fontId="15" fillId="17" borderId="0" xfId="0" applyNumberFormat="1" applyFont="1" applyFill="1" applyBorder="1" applyAlignment="1" applyProtection="1">
      <alignment vertical="center"/>
    </xf>
    <xf numFmtId="0" fontId="15" fillId="17" borderId="7" xfId="0" applyFont="1" applyFill="1" applyBorder="1" applyAlignment="1" applyProtection="1">
      <alignment vertical="center"/>
    </xf>
    <xf numFmtId="0" fontId="15" fillId="17" borderId="2" xfId="0" applyFont="1" applyFill="1" applyBorder="1" applyAlignment="1" applyProtection="1">
      <alignment vertical="center"/>
    </xf>
    <xf numFmtId="37" fontId="15" fillId="17" borderId="3" xfId="0" applyNumberFormat="1" applyFont="1" applyFill="1" applyBorder="1" applyAlignment="1" applyProtection="1">
      <alignment vertical="center"/>
    </xf>
    <xf numFmtId="165" fontId="15" fillId="15" borderId="3" xfId="7" applyNumberFormat="1" applyFont="1" applyFill="1" applyBorder="1" applyAlignment="1" applyProtection="1">
      <alignment horizontal="right" vertical="center"/>
    </xf>
    <xf numFmtId="165" fontId="15" fillId="0" borderId="3" xfId="7" applyNumberFormat="1" applyFont="1" applyFill="1" applyBorder="1" applyAlignment="1" applyProtection="1">
      <alignment horizontal="right" vertical="center"/>
    </xf>
    <xf numFmtId="165" fontId="15" fillId="15" borderId="17" xfId="7" applyNumberFormat="1" applyFont="1" applyFill="1" applyBorder="1" applyAlignment="1" applyProtection="1">
      <alignment horizontal="right" vertical="center"/>
    </xf>
    <xf numFmtId="0" fontId="0" fillId="19" borderId="0" xfId="0" applyFill="1" applyBorder="1" applyAlignment="1">
      <alignment vertical="center"/>
    </xf>
    <xf numFmtId="0" fontId="15" fillId="17" borderId="11" xfId="0" applyFont="1" applyFill="1" applyBorder="1" applyAlignment="1" applyProtection="1">
      <alignment vertical="center"/>
    </xf>
    <xf numFmtId="37" fontId="15" fillId="17" borderId="12" xfId="0" applyNumberFormat="1" applyFont="1" applyFill="1" applyBorder="1" applyAlignment="1" applyProtection="1">
      <alignment vertical="center"/>
    </xf>
    <xf numFmtId="165" fontId="15" fillId="15" borderId="0" xfId="7" applyNumberFormat="1" applyFont="1" applyFill="1" applyBorder="1" applyAlignment="1" applyProtection="1">
      <alignment horizontal="right" vertical="center"/>
    </xf>
    <xf numFmtId="165" fontId="15" fillId="0" borderId="0" xfId="7" applyNumberFormat="1" applyFont="1" applyFill="1" applyBorder="1" applyAlignment="1" applyProtection="1">
      <alignment horizontal="right" vertical="center"/>
    </xf>
    <xf numFmtId="37" fontId="14" fillId="18" borderId="7" xfId="0" applyNumberFormat="1" applyFont="1" applyFill="1" applyBorder="1" applyAlignment="1" applyProtection="1">
      <alignment vertical="center"/>
    </xf>
    <xf numFmtId="165" fontId="16" fillId="18" borderId="0" xfId="0" applyNumberFormat="1" applyFont="1" applyFill="1" applyBorder="1" applyAlignment="1" applyProtection="1">
      <alignment horizontal="right" vertical="center"/>
    </xf>
    <xf numFmtId="165" fontId="16" fillId="18" borderId="15" xfId="0" applyNumberFormat="1" applyFont="1" applyFill="1" applyBorder="1" applyAlignment="1" applyProtection="1">
      <alignment horizontal="right" vertical="center"/>
    </xf>
    <xf numFmtId="37" fontId="12" fillId="0" borderId="0" xfId="0" applyNumberFormat="1" applyFont="1" applyFill="1" applyBorder="1"/>
    <xf numFmtId="37" fontId="14" fillId="17" borderId="7" xfId="0" applyNumberFormat="1" applyFont="1" applyFill="1" applyBorder="1" applyAlignment="1" applyProtection="1">
      <alignment vertical="center"/>
    </xf>
    <xf numFmtId="37" fontId="14" fillId="17" borderId="0" xfId="0" applyNumberFormat="1" applyFont="1" applyFill="1" applyBorder="1" applyAlignment="1" applyProtection="1">
      <alignment vertical="center"/>
    </xf>
    <xf numFmtId="37" fontId="14" fillId="18" borderId="2" xfId="0" applyNumberFormat="1" applyFont="1" applyFill="1" applyBorder="1" applyAlignment="1" applyProtection="1">
      <alignment vertical="center"/>
    </xf>
    <xf numFmtId="37" fontId="14" fillId="18" borderId="3" xfId="0" applyNumberFormat="1" applyFont="1" applyFill="1" applyBorder="1" applyAlignment="1" applyProtection="1">
      <alignment vertical="center"/>
    </xf>
    <xf numFmtId="165" fontId="16" fillId="18" borderId="3" xfId="0" applyNumberFormat="1" applyFont="1" applyFill="1" applyBorder="1" applyAlignment="1" applyProtection="1">
      <alignment horizontal="right" vertical="center"/>
    </xf>
    <xf numFmtId="165" fontId="16" fillId="18" borderId="17" xfId="0" applyNumberFormat="1" applyFont="1" applyFill="1" applyBorder="1" applyAlignment="1" applyProtection="1">
      <alignment horizontal="right" vertical="center"/>
    </xf>
    <xf numFmtId="165" fontId="10" fillId="15" borderId="0" xfId="7" applyNumberFormat="1" applyFont="1" applyFill="1" applyBorder="1" applyProtection="1"/>
    <xf numFmtId="165" fontId="10" fillId="17" borderId="0" xfId="7" applyNumberFormat="1" applyFont="1" applyFill="1" applyBorder="1" applyProtection="1"/>
    <xf numFmtId="165" fontId="10" fillId="15" borderId="15" xfId="7" applyNumberFormat="1" applyFont="1" applyFill="1" applyBorder="1" applyProtection="1"/>
    <xf numFmtId="165" fontId="16" fillId="15" borderId="0" xfId="7" applyNumberFormat="1" applyFont="1" applyFill="1" applyBorder="1" applyAlignment="1" applyProtection="1">
      <alignment horizontal="right" vertical="center"/>
    </xf>
    <xf numFmtId="165" fontId="16" fillId="0" borderId="0" xfId="7" applyNumberFormat="1" applyFont="1" applyFill="1" applyBorder="1" applyAlignment="1" applyProtection="1">
      <alignment horizontal="right" vertical="center"/>
    </xf>
    <xf numFmtId="165" fontId="16" fillId="15" borderId="15" xfId="7" applyNumberFormat="1" applyFont="1" applyFill="1" applyBorder="1" applyAlignment="1" applyProtection="1">
      <alignment horizontal="right" vertical="center"/>
    </xf>
    <xf numFmtId="165" fontId="10" fillId="15" borderId="12" xfId="7" applyNumberFormat="1" applyFont="1" applyFill="1" applyBorder="1" applyProtection="1"/>
    <xf numFmtId="165" fontId="10" fillId="17" borderId="12" xfId="7" applyNumberFormat="1" applyFont="1" applyFill="1" applyBorder="1" applyProtection="1"/>
    <xf numFmtId="165" fontId="10" fillId="15" borderId="16" xfId="7" applyNumberFormat="1" applyFont="1" applyFill="1" applyBorder="1" applyProtection="1"/>
    <xf numFmtId="165" fontId="0" fillId="15" borderId="0" xfId="0" applyNumberFormat="1" applyFill="1" applyBorder="1" applyAlignment="1">
      <alignment horizontal="right" vertical="center"/>
    </xf>
    <xf numFmtId="165" fontId="0" fillId="0" borderId="0" xfId="0" applyNumberFormat="1" applyBorder="1" applyAlignment="1">
      <alignment horizontal="right" vertical="center"/>
    </xf>
    <xf numFmtId="165" fontId="0" fillId="15" borderId="15" xfId="0" applyNumberFormat="1" applyFill="1" applyBorder="1" applyAlignment="1">
      <alignment horizontal="right" vertical="center"/>
    </xf>
    <xf numFmtId="37" fontId="15" fillId="17" borderId="2" xfId="0" applyNumberFormat="1" applyFont="1" applyFill="1" applyBorder="1" applyAlignment="1" applyProtection="1">
      <alignment vertical="center"/>
    </xf>
    <xf numFmtId="165" fontId="3" fillId="15" borderId="15" xfId="0" applyNumberFormat="1" applyFont="1" applyFill="1" applyBorder="1" applyAlignment="1">
      <alignment horizontal="right" vertical="center"/>
    </xf>
    <xf numFmtId="37" fontId="15" fillId="0" borderId="0" xfId="7" applyNumberFormat="1" applyFont="1" applyFill="1" applyBorder="1" applyProtection="1"/>
    <xf numFmtId="37" fontId="15" fillId="0" borderId="0" xfId="0" applyNumberFormat="1" applyFont="1" applyFill="1" applyBorder="1" applyAlignment="1" applyProtection="1">
      <alignment vertical="center"/>
    </xf>
    <xf numFmtId="165" fontId="15" fillId="15" borderId="18" xfId="7" applyNumberFormat="1" applyFont="1" applyFill="1" applyBorder="1" applyProtection="1"/>
    <xf numFmtId="165" fontId="15" fillId="0" borderId="0" xfId="7" applyNumberFormat="1" applyFont="1" applyFill="1" applyBorder="1" applyProtection="1"/>
    <xf numFmtId="165" fontId="15" fillId="15" borderId="15" xfId="7" applyNumberFormat="1" applyFont="1" applyFill="1" applyBorder="1" applyProtection="1"/>
    <xf numFmtId="37" fontId="17" fillId="17" borderId="19" xfId="7" applyNumberFormat="1" applyFont="1" applyFill="1" applyBorder="1" applyProtection="1"/>
    <xf numFmtId="37" fontId="18" fillId="17" borderId="0" xfId="0" applyNumberFormat="1" applyFont="1" applyFill="1" applyBorder="1" applyAlignment="1" applyProtection="1">
      <alignment vertical="center"/>
    </xf>
    <xf numFmtId="165" fontId="17" fillId="15" borderId="0" xfId="7" applyNumberFormat="1" applyFont="1" applyFill="1" applyBorder="1" applyProtection="1"/>
    <xf numFmtId="165" fontId="18" fillId="0" borderId="0" xfId="7" applyNumberFormat="1" applyFont="1" applyFill="1" applyBorder="1" applyProtection="1"/>
    <xf numFmtId="165" fontId="18" fillId="15" borderId="15" xfId="7" applyNumberFormat="1" applyFont="1" applyFill="1" applyBorder="1" applyProtection="1"/>
    <xf numFmtId="0" fontId="19" fillId="0" borderId="0" xfId="0" applyFont="1" applyFill="1" applyBorder="1"/>
    <xf numFmtId="0" fontId="19" fillId="0" borderId="0" xfId="0" applyFont="1"/>
    <xf numFmtId="37" fontId="20" fillId="18" borderId="11" xfId="0" applyNumberFormat="1" applyFont="1" applyFill="1" applyBorder="1" applyAlignment="1" applyProtection="1">
      <alignment vertical="center"/>
    </xf>
    <xf numFmtId="37" fontId="14" fillId="18" borderId="12" xfId="0" applyNumberFormat="1" applyFont="1" applyFill="1" applyBorder="1" applyAlignment="1" applyProtection="1">
      <alignment vertical="center"/>
    </xf>
    <xf numFmtId="165" fontId="16" fillId="18" borderId="12" xfId="0" applyNumberFormat="1" applyFont="1" applyFill="1" applyBorder="1" applyAlignment="1" applyProtection="1">
      <alignment horizontal="right" vertical="center"/>
    </xf>
    <xf numFmtId="165" fontId="16" fillId="18" borderId="16" xfId="0" applyNumberFormat="1" applyFont="1" applyFill="1" applyBorder="1" applyAlignment="1" applyProtection="1">
      <alignment horizontal="right" vertical="center"/>
    </xf>
    <xf numFmtId="37" fontId="10" fillId="17" borderId="0" xfId="7" applyNumberFormat="1" applyFont="1" applyFill="1" applyBorder="1" applyProtection="1"/>
    <xf numFmtId="165" fontId="15" fillId="0" borderId="18" xfId="7" applyNumberFormat="1" applyFont="1" applyFill="1" applyBorder="1" applyProtection="1"/>
    <xf numFmtId="165" fontId="15" fillId="15" borderId="20" xfId="7" applyNumberFormat="1" applyFont="1" applyFill="1" applyBorder="1" applyProtection="1"/>
    <xf numFmtId="37" fontId="10" fillId="0" borderId="0" xfId="7" applyNumberFormat="1" applyFont="1" applyFill="1" applyBorder="1" applyProtection="1"/>
    <xf numFmtId="37" fontId="17" fillId="17" borderId="0" xfId="7" applyNumberFormat="1" applyFont="1" applyFill="1" applyBorder="1" applyProtection="1"/>
    <xf numFmtId="165" fontId="18" fillId="15" borderId="18" xfId="7" applyNumberFormat="1" applyFont="1" applyFill="1" applyBorder="1" applyProtection="1"/>
    <xf numFmtId="165" fontId="18" fillId="0" borderId="18" xfId="7" applyNumberFormat="1" applyFont="1" applyFill="1" applyBorder="1" applyProtection="1"/>
    <xf numFmtId="165" fontId="18" fillId="15" borderId="20" xfId="7" applyNumberFormat="1" applyFont="1" applyFill="1" applyBorder="1" applyProtection="1"/>
    <xf numFmtId="37" fontId="16" fillId="18" borderId="12" xfId="7" applyNumberFormat="1" applyFont="1" applyFill="1" applyBorder="1" applyProtection="1"/>
    <xf numFmtId="37" fontId="15" fillId="18" borderId="12" xfId="0" applyNumberFormat="1" applyFont="1" applyFill="1" applyBorder="1" applyAlignment="1" applyProtection="1">
      <alignment vertical="center"/>
    </xf>
    <xf numFmtId="37" fontId="16" fillId="17" borderId="0" xfId="7" applyNumberFormat="1" applyFont="1" applyFill="1" applyBorder="1" applyProtection="1"/>
    <xf numFmtId="165" fontId="18" fillId="15" borderId="0" xfId="0" applyNumberFormat="1" applyFont="1" applyFill="1" applyBorder="1" applyAlignment="1">
      <alignment horizontal="right" vertical="center"/>
    </xf>
    <xf numFmtId="165" fontId="18" fillId="0" borderId="0" xfId="0" applyNumberFormat="1" applyFont="1" applyFill="1" applyBorder="1" applyAlignment="1">
      <alignment horizontal="right" vertical="center"/>
    </xf>
    <xf numFmtId="165" fontId="18" fillId="15" borderId="15" xfId="0" applyNumberFormat="1" applyFont="1" applyFill="1" applyBorder="1" applyAlignment="1">
      <alignment horizontal="right" vertical="center"/>
    </xf>
    <xf numFmtId="37" fontId="20" fillId="0" borderId="7" xfId="0" applyNumberFormat="1" applyFont="1" applyFill="1" applyBorder="1" applyAlignment="1" applyProtection="1">
      <alignment vertical="center"/>
    </xf>
    <xf numFmtId="37" fontId="14" fillId="0" borderId="0" xfId="0" applyNumberFormat="1" applyFont="1" applyFill="1" applyBorder="1" applyAlignment="1" applyProtection="1">
      <alignment vertical="center"/>
    </xf>
    <xf numFmtId="165" fontId="3" fillId="15" borderId="0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37" fontId="15" fillId="0" borderId="7" xfId="0" applyNumberFormat="1" applyFont="1" applyFill="1" applyBorder="1" applyAlignment="1" applyProtection="1">
      <alignment vertical="center"/>
    </xf>
    <xf numFmtId="37" fontId="10" fillId="17" borderId="19" xfId="7" applyNumberFormat="1" applyFont="1" applyFill="1" applyBorder="1" applyProtection="1"/>
    <xf numFmtId="37" fontId="18" fillId="0" borderId="7" xfId="0" applyNumberFormat="1" applyFont="1" applyFill="1" applyBorder="1" applyAlignment="1" applyProtection="1">
      <alignment vertical="center"/>
    </xf>
    <xf numFmtId="37" fontId="18" fillId="0" borderId="0" xfId="0" applyNumberFormat="1" applyFont="1" applyFill="1" applyBorder="1" applyAlignment="1" applyProtection="1">
      <alignment vertical="center"/>
    </xf>
    <xf numFmtId="0" fontId="21" fillId="0" borderId="0" xfId="0" applyFont="1" applyFill="1" applyBorder="1"/>
    <xf numFmtId="37" fontId="5" fillId="18" borderId="21" xfId="4" applyNumberFormat="1" applyFont="1" applyFill="1" applyBorder="1" applyAlignment="1" applyProtection="1">
      <alignment horizontal="left" vertical="center"/>
    </xf>
    <xf numFmtId="0" fontId="5" fillId="18" borderId="22" xfId="4" applyFont="1" applyFill="1" applyBorder="1" applyAlignment="1">
      <alignment vertical="center"/>
    </xf>
    <xf numFmtId="165" fontId="11" fillId="18" borderId="22" xfId="4" applyNumberFormat="1" applyFont="1" applyFill="1" applyBorder="1" applyAlignment="1">
      <alignment horizontal="right" vertical="center"/>
    </xf>
    <xf numFmtId="165" fontId="11" fillId="18" borderId="23" xfId="4" applyNumberFormat="1" applyFont="1" applyFill="1" applyBorder="1" applyAlignment="1">
      <alignment horizontal="right" vertical="center"/>
    </xf>
    <xf numFmtId="37" fontId="5" fillId="17" borderId="7" xfId="4" applyNumberFormat="1" applyFont="1" applyFill="1" applyBorder="1" applyAlignment="1" applyProtection="1">
      <alignment horizontal="left" vertical="center"/>
    </xf>
    <xf numFmtId="165" fontId="5" fillId="17" borderId="0" xfId="0" applyNumberFormat="1" applyFont="1" applyFill="1" applyBorder="1" applyAlignment="1">
      <alignment horizontal="right" vertical="center"/>
    </xf>
    <xf numFmtId="0" fontId="9" fillId="18" borderId="7" xfId="0" applyFont="1" applyFill="1" applyBorder="1" applyAlignment="1">
      <alignment vertical="center"/>
    </xf>
    <xf numFmtId="37" fontId="22" fillId="18" borderId="0" xfId="0" applyNumberFormat="1" applyFont="1" applyFill="1" applyBorder="1" applyAlignment="1" applyProtection="1">
      <alignment vertical="center"/>
    </xf>
    <xf numFmtId="0" fontId="23" fillId="18" borderId="0" xfId="4" applyFont="1" applyFill="1" applyBorder="1" applyAlignment="1">
      <alignment vertical="center"/>
    </xf>
    <xf numFmtId="165" fontId="9" fillId="18" borderId="0" xfId="0" applyNumberFormat="1" applyFont="1" applyFill="1" applyBorder="1" applyAlignment="1">
      <alignment horizontal="right" vertical="center"/>
    </xf>
    <xf numFmtId="165" fontId="9" fillId="18" borderId="15" xfId="0" applyNumberFormat="1" applyFont="1" applyFill="1" applyBorder="1" applyAlignment="1">
      <alignment horizontal="right" vertical="center"/>
    </xf>
    <xf numFmtId="37" fontId="15" fillId="0" borderId="11" xfId="8" applyNumberFormat="1" applyFont="1" applyFill="1" applyBorder="1" applyAlignment="1" applyProtection="1">
      <alignment vertical="center"/>
    </xf>
    <xf numFmtId="0" fontId="15" fillId="17" borderId="12" xfId="0" applyFont="1" applyFill="1" applyBorder="1" applyAlignment="1" applyProtection="1">
      <alignment vertical="center"/>
    </xf>
    <xf numFmtId="0" fontId="5" fillId="17" borderId="12" xfId="4" applyFont="1" applyFill="1" applyBorder="1" applyAlignment="1">
      <alignment vertical="center"/>
    </xf>
    <xf numFmtId="166" fontId="5" fillId="15" borderId="12" xfId="2" applyNumberFormat="1" applyFont="1" applyFill="1" applyBorder="1" applyAlignment="1">
      <alignment horizontal="right" vertical="center"/>
    </xf>
    <xf numFmtId="166" fontId="5" fillId="17" borderId="12" xfId="2" applyNumberFormat="1" applyFont="1" applyFill="1" applyBorder="1" applyAlignment="1">
      <alignment horizontal="right" vertical="center"/>
    </xf>
    <xf numFmtId="166" fontId="5" fillId="15" borderId="16" xfId="2" applyNumberFormat="1" applyFont="1" applyFill="1" applyBorder="1" applyAlignment="1">
      <alignment horizontal="right" vertical="center"/>
    </xf>
    <xf numFmtId="165" fontId="3" fillId="17" borderId="15" xfId="0" applyNumberFormat="1" applyFont="1" applyFill="1" applyBorder="1" applyAlignment="1">
      <alignment horizontal="right" vertical="center"/>
    </xf>
    <xf numFmtId="164" fontId="20" fillId="15" borderId="0" xfId="7" applyNumberFormat="1" applyFont="1" applyFill="1" applyBorder="1" applyProtection="1"/>
    <xf numFmtId="164" fontId="16" fillId="15" borderId="0" xfId="7" applyNumberFormat="1" applyFont="1" applyFill="1" applyBorder="1" applyProtection="1"/>
    <xf numFmtId="164" fontId="9" fillId="16" borderId="5" xfId="5" applyNumberFormat="1" applyFont="1" applyFill="1" applyBorder="1" applyAlignment="1" applyProtection="1">
      <alignment horizontal="center" vertical="center"/>
    </xf>
    <xf numFmtId="164" fontId="9" fillId="16" borderId="6" xfId="5" applyNumberFormat="1" applyFont="1" applyFill="1" applyBorder="1" applyAlignment="1" applyProtection="1">
      <alignment horizontal="center" vertical="center"/>
    </xf>
    <xf numFmtId="164" fontId="20" fillId="15" borderId="0" xfId="7" applyNumberFormat="1" applyFont="1" applyFill="1" applyBorder="1" applyAlignment="1" applyProtection="1">
      <alignment horizontal="left"/>
    </xf>
    <xf numFmtId="37" fontId="16" fillId="15" borderId="0" xfId="7" applyNumberFormat="1" applyFont="1" applyFill="1" applyBorder="1" applyProtection="1"/>
    <xf numFmtId="37" fontId="9" fillId="16" borderId="9" xfId="5" applyNumberFormat="1" applyFont="1" applyFill="1" applyBorder="1" applyAlignment="1" applyProtection="1">
      <alignment horizontal="center" vertical="center"/>
    </xf>
    <xf numFmtId="37" fontId="9" fillId="16" borderId="10" xfId="5" applyNumberFormat="1" applyFont="1" applyFill="1" applyBorder="1" applyAlignment="1" applyProtection="1">
      <alignment horizontal="center" vertical="center"/>
    </xf>
    <xf numFmtId="167" fontId="11" fillId="0" borderId="0" xfId="0" applyNumberFormat="1" applyFont="1" applyFill="1" applyBorder="1" applyAlignment="1">
      <alignment horizontal="right" vertical="center"/>
    </xf>
    <xf numFmtId="164" fontId="9" fillId="15" borderId="12" xfId="7" applyNumberFormat="1" applyFont="1" applyFill="1" applyBorder="1" applyProtection="1"/>
    <xf numFmtId="37" fontId="11" fillId="15" borderId="12" xfId="7" applyNumberFormat="1" applyFont="1" applyFill="1" applyBorder="1" applyProtection="1"/>
    <xf numFmtId="0" fontId="12" fillId="15" borderId="12" xfId="0" applyFont="1" applyFill="1" applyBorder="1"/>
    <xf numFmtId="165" fontId="12" fillId="15" borderId="12" xfId="0" applyNumberFormat="1" applyFont="1" applyFill="1" applyBorder="1" applyAlignment="1">
      <alignment horizontal="right" vertical="center"/>
    </xf>
    <xf numFmtId="165" fontId="12" fillId="15" borderId="16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Border="1" applyAlignment="1">
      <alignment horizontal="right" vertical="center"/>
    </xf>
    <xf numFmtId="37" fontId="20" fillId="17" borderId="0" xfId="7" applyNumberFormat="1" applyFont="1" applyFill="1" applyBorder="1" applyProtection="1"/>
    <xf numFmtId="37" fontId="16" fillId="17" borderId="19" xfId="7" applyNumberFormat="1" applyFont="1" applyFill="1" applyBorder="1" applyProtection="1"/>
    <xf numFmtId="0" fontId="13" fillId="17" borderId="0" xfId="4" applyFont="1" applyFill="1" applyAlignment="1">
      <alignment vertical="center"/>
    </xf>
    <xf numFmtId="165" fontId="15" fillId="15" borderId="15" xfId="7" applyNumberFormat="1" applyFont="1" applyFill="1" applyBorder="1" applyAlignment="1" applyProtection="1">
      <alignment horizontal="right" vertical="center"/>
    </xf>
    <xf numFmtId="164" fontId="16" fillId="0" borderId="0" xfId="7" applyNumberFormat="1" applyFont="1" applyFill="1" applyBorder="1" applyProtection="1"/>
    <xf numFmtId="0" fontId="17" fillId="17" borderId="0" xfId="4" applyFont="1" applyFill="1" applyAlignment="1">
      <alignment vertical="center"/>
    </xf>
    <xf numFmtId="165" fontId="18" fillId="15" borderId="15" xfId="7" applyNumberFormat="1" applyFont="1" applyFill="1" applyBorder="1" applyAlignment="1" applyProtection="1">
      <alignment horizontal="right" vertical="center"/>
    </xf>
    <xf numFmtId="164" fontId="15" fillId="0" borderId="0" xfId="7" applyNumberFormat="1" applyFont="1" applyFill="1" applyBorder="1" applyProtection="1"/>
    <xf numFmtId="164" fontId="18" fillId="0" borderId="0" xfId="7" applyNumberFormat="1" applyFont="1" applyFill="1" applyBorder="1" applyProtection="1"/>
    <xf numFmtId="0" fontId="13" fillId="18" borderId="12" xfId="4" applyFont="1" applyFill="1" applyBorder="1" applyAlignment="1">
      <alignment vertical="center"/>
    </xf>
    <xf numFmtId="165" fontId="11" fillId="18" borderId="12" xfId="4" applyNumberFormat="1" applyFont="1" applyFill="1" applyBorder="1" applyAlignment="1">
      <alignment horizontal="right" vertical="center"/>
    </xf>
    <xf numFmtId="165" fontId="11" fillId="18" borderId="16" xfId="4" applyNumberFormat="1" applyFont="1" applyFill="1" applyBorder="1" applyAlignment="1">
      <alignment horizontal="right" vertical="center"/>
    </xf>
    <xf numFmtId="165" fontId="20" fillId="15" borderId="0" xfId="7" applyNumberFormat="1" applyFont="1" applyFill="1" applyBorder="1" applyAlignment="1" applyProtection="1">
      <alignment horizontal="right" vertical="center"/>
    </xf>
    <xf numFmtId="165" fontId="20" fillId="0" borderId="0" xfId="7" applyNumberFormat="1" applyFont="1" applyFill="1" applyBorder="1" applyAlignment="1" applyProtection="1">
      <alignment horizontal="right" vertical="center"/>
    </xf>
    <xf numFmtId="165" fontId="20" fillId="15" borderId="15" xfId="7" applyNumberFormat="1" applyFont="1" applyFill="1" applyBorder="1" applyAlignment="1" applyProtection="1">
      <alignment horizontal="right" vertical="center"/>
    </xf>
    <xf numFmtId="164" fontId="20" fillId="0" borderId="0" xfId="7" applyNumberFormat="1" applyFont="1" applyFill="1" applyBorder="1" applyProtection="1"/>
    <xf numFmtId="168" fontId="9" fillId="15" borderId="0" xfId="7" applyNumberFormat="1" applyFont="1" applyFill="1" applyBorder="1" applyAlignment="1" applyProtection="1">
      <alignment horizontal="right" vertical="center"/>
    </xf>
    <xf numFmtId="168" fontId="9" fillId="0" borderId="0" xfId="7" applyNumberFormat="1" applyFont="1" applyFill="1" applyBorder="1" applyAlignment="1" applyProtection="1">
      <alignment horizontal="right" vertical="center"/>
    </xf>
    <xf numFmtId="168" fontId="15" fillId="15" borderId="0" xfId="7" applyNumberFormat="1" applyFont="1" applyFill="1" applyBorder="1" applyAlignment="1" applyProtection="1">
      <alignment horizontal="right" vertical="center"/>
    </xf>
    <xf numFmtId="168" fontId="15" fillId="0" borderId="0" xfId="7" applyNumberFormat="1" applyFont="1" applyFill="1" applyBorder="1" applyAlignment="1" applyProtection="1">
      <alignment horizontal="right" vertical="center"/>
    </xf>
    <xf numFmtId="168" fontId="18" fillId="15" borderId="0" xfId="7" applyNumberFormat="1" applyFont="1" applyFill="1" applyBorder="1" applyAlignment="1" applyProtection="1">
      <alignment horizontal="right" vertical="center"/>
    </xf>
    <xf numFmtId="168" fontId="18" fillId="0" borderId="0" xfId="7" applyNumberFormat="1" applyFont="1" applyFill="1" applyBorder="1" applyAlignment="1" applyProtection="1">
      <alignment horizontal="right" vertical="center"/>
    </xf>
    <xf numFmtId="0" fontId="0" fillId="0" borderId="0" xfId="0" applyFill="1"/>
    <xf numFmtId="164" fontId="18" fillId="0" borderId="12" xfId="7" applyNumberFormat="1" applyFont="1" applyFill="1" applyBorder="1" applyProtection="1"/>
    <xf numFmtId="168" fontId="18" fillId="15" borderId="12" xfId="7" applyNumberFormat="1" applyFont="1" applyFill="1" applyBorder="1" applyAlignment="1" applyProtection="1">
      <alignment horizontal="right" vertical="center"/>
    </xf>
    <xf numFmtId="168" fontId="18" fillId="0" borderId="12" xfId="7" applyNumberFormat="1" applyFont="1" applyFill="1" applyBorder="1" applyAlignment="1" applyProtection="1">
      <alignment horizontal="right" vertical="center"/>
    </xf>
    <xf numFmtId="0" fontId="19" fillId="0" borderId="0" xfId="0" applyFont="1" applyFill="1"/>
    <xf numFmtId="0" fontId="7" fillId="0" borderId="0" xfId="0" applyFont="1" applyFill="1" applyBorder="1"/>
    <xf numFmtId="0" fontId="0" fillId="0" borderId="0" xfId="0" applyBorder="1"/>
    <xf numFmtId="164" fontId="14" fillId="15" borderId="2" xfId="5" applyFont="1" applyFill="1" applyBorder="1" applyProtection="1"/>
    <xf numFmtId="164" fontId="15" fillId="15" borderId="3" xfId="5" applyFont="1" applyFill="1" applyBorder="1" applyAlignment="1" applyProtection="1">
      <alignment horizontal="center"/>
    </xf>
    <xf numFmtId="164" fontId="3" fillId="16" borderId="5" xfId="5" applyNumberFormat="1" applyFont="1" applyFill="1" applyBorder="1" applyAlignment="1" applyProtection="1">
      <alignment horizontal="center"/>
    </xf>
    <xf numFmtId="164" fontId="3" fillId="16" borderId="6" xfId="5" applyNumberFormat="1" applyFont="1" applyFill="1" applyBorder="1" applyAlignment="1" applyProtection="1">
      <alignment horizontal="center"/>
    </xf>
    <xf numFmtId="0" fontId="4" fillId="19" borderId="0" xfId="9" applyFont="1" applyFill="1"/>
    <xf numFmtId="164" fontId="14" fillId="15" borderId="7" xfId="5" applyFont="1" applyFill="1" applyBorder="1" applyAlignment="1" applyProtection="1">
      <alignment horizontal="left"/>
    </xf>
    <xf numFmtId="164" fontId="14" fillId="15" borderId="0" xfId="5" applyFont="1" applyFill="1" applyBorder="1" applyProtection="1"/>
    <xf numFmtId="37" fontId="3" fillId="16" borderId="9" xfId="5" quotePrefix="1" applyNumberFormat="1" applyFont="1" applyFill="1" applyBorder="1" applyAlignment="1" applyProtection="1">
      <alignment horizontal="center"/>
    </xf>
    <xf numFmtId="37" fontId="3" fillId="16" borderId="9" xfId="5" applyNumberFormat="1" applyFont="1" applyFill="1" applyBorder="1" applyAlignment="1" applyProtection="1">
      <alignment horizontal="center"/>
    </xf>
    <xf numFmtId="37" fontId="3" fillId="16" borderId="10" xfId="5" quotePrefix="1" applyNumberFormat="1" applyFont="1" applyFill="1" applyBorder="1" applyAlignment="1" applyProtection="1">
      <alignment horizontal="center"/>
    </xf>
    <xf numFmtId="37" fontId="24" fillId="16" borderId="9" xfId="5" applyNumberFormat="1" applyFont="1" applyFill="1" applyBorder="1" applyAlignment="1" applyProtection="1">
      <alignment horizontal="center"/>
    </xf>
    <xf numFmtId="37" fontId="3" fillId="16" borderId="10" xfId="5" applyNumberFormat="1" applyFont="1" applyFill="1" applyBorder="1" applyAlignment="1" applyProtection="1">
      <alignment horizontal="center"/>
    </xf>
    <xf numFmtId="164" fontId="15" fillId="15" borderId="11" xfId="5" applyFont="1" applyFill="1" applyBorder="1" applyProtection="1"/>
    <xf numFmtId="164" fontId="14" fillId="15" borderId="12" xfId="5" applyFont="1" applyFill="1" applyBorder="1" applyProtection="1"/>
    <xf numFmtId="37" fontId="5" fillId="16" borderId="13" xfId="5" applyNumberFormat="1" applyFont="1" applyFill="1" applyBorder="1" applyAlignment="1" applyProtection="1">
      <alignment horizontal="center"/>
    </xf>
    <xf numFmtId="37" fontId="5" fillId="16" borderId="14" xfId="5" applyNumberFormat="1" applyFont="1" applyFill="1" applyBorder="1" applyAlignment="1" applyProtection="1">
      <alignment horizontal="center"/>
    </xf>
    <xf numFmtId="0" fontId="15" fillId="20" borderId="7" xfId="9" applyFont="1" applyFill="1" applyBorder="1" applyProtection="1"/>
    <xf numFmtId="0" fontId="15" fillId="20" borderId="0" xfId="9" applyFont="1" applyFill="1" applyBorder="1" applyAlignment="1" applyProtection="1">
      <alignment horizontal="left"/>
    </xf>
    <xf numFmtId="0" fontId="5" fillId="17" borderId="0" xfId="9" applyFont="1" applyFill="1" applyBorder="1" applyProtection="1"/>
    <xf numFmtId="37" fontId="5" fillId="20" borderId="9" xfId="9" applyNumberFormat="1" applyFont="1" applyFill="1" applyBorder="1" applyAlignment="1" applyProtection="1">
      <alignment horizontal="right"/>
    </xf>
    <xf numFmtId="37" fontId="5" fillId="16" borderId="9" xfId="9" applyNumberFormat="1" applyFont="1" applyFill="1" applyBorder="1" applyAlignment="1" applyProtection="1">
      <alignment horizontal="right"/>
    </xf>
    <xf numFmtId="37" fontId="5" fillId="16" borderId="10" xfId="9" applyNumberFormat="1" applyFont="1" applyFill="1" applyBorder="1" applyAlignment="1" applyProtection="1">
      <alignment horizontal="right"/>
    </xf>
    <xf numFmtId="37" fontId="3" fillId="17" borderId="7" xfId="9" applyNumberFormat="1" applyFont="1" applyFill="1" applyBorder="1" applyProtection="1"/>
    <xf numFmtId="37" fontId="5" fillId="17" borderId="0" xfId="9" applyNumberFormat="1" applyFont="1" applyFill="1" applyBorder="1" applyProtection="1"/>
    <xf numFmtId="37" fontId="5" fillId="17" borderId="9" xfId="9" applyNumberFormat="1" applyFont="1" applyFill="1" applyBorder="1" applyProtection="1"/>
    <xf numFmtId="37" fontId="5" fillId="15" borderId="9" xfId="9" applyNumberFormat="1" applyFont="1" applyFill="1" applyBorder="1" applyProtection="1"/>
    <xf numFmtId="37" fontId="5" fillId="15" borderId="10" xfId="9" applyNumberFormat="1" applyFont="1" applyFill="1" applyBorder="1" applyProtection="1"/>
    <xf numFmtId="37" fontId="5" fillId="17" borderId="7" xfId="9" applyNumberFormat="1" applyFont="1" applyFill="1" applyBorder="1" applyProtection="1"/>
    <xf numFmtId="37" fontId="5" fillId="17" borderId="9" xfId="9" applyNumberFormat="1" applyFont="1" applyFill="1" applyBorder="1" applyAlignment="1" applyProtection="1">
      <alignment horizontal="center"/>
    </xf>
    <xf numFmtId="37" fontId="5" fillId="15" borderId="9" xfId="9" applyNumberFormat="1" applyFont="1" applyFill="1" applyBorder="1" applyAlignment="1" applyProtection="1">
      <alignment horizontal="center"/>
    </xf>
    <xf numFmtId="37" fontId="5" fillId="15" borderId="10" xfId="9" applyNumberFormat="1" applyFont="1" applyFill="1" applyBorder="1" applyAlignment="1" applyProtection="1">
      <alignment horizontal="center"/>
    </xf>
    <xf numFmtId="37" fontId="3" fillId="17" borderId="0" xfId="9" applyNumberFormat="1" applyFont="1" applyFill="1" applyBorder="1" applyProtection="1"/>
    <xf numFmtId="167" fontId="5" fillId="17" borderId="9" xfId="9" applyNumberFormat="1" applyFont="1" applyFill="1" applyBorder="1" applyAlignment="1" applyProtection="1">
      <alignment horizontal="right" indent="1"/>
    </xf>
    <xf numFmtId="167" fontId="5" fillId="15" borderId="9" xfId="9" applyNumberFormat="1" applyFont="1" applyFill="1" applyBorder="1" applyAlignment="1" applyProtection="1">
      <alignment horizontal="right" indent="1"/>
    </xf>
    <xf numFmtId="167" fontId="5" fillId="15" borderId="10" xfId="9" applyNumberFormat="1" applyFont="1" applyFill="1" applyBorder="1" applyAlignment="1" applyProtection="1">
      <alignment horizontal="right" indent="1"/>
    </xf>
    <xf numFmtId="37" fontId="5" fillId="17" borderId="11" xfId="9" applyNumberFormat="1" applyFont="1" applyFill="1" applyBorder="1" applyProtection="1"/>
    <xf numFmtId="37" fontId="5" fillId="17" borderId="12" xfId="9" applyNumberFormat="1" applyFont="1" applyFill="1" applyBorder="1" applyProtection="1"/>
    <xf numFmtId="167" fontId="5" fillId="17" borderId="13" xfId="9" applyNumberFormat="1" applyFont="1" applyFill="1" applyBorder="1" applyAlignment="1" applyProtection="1">
      <alignment horizontal="right" indent="1"/>
    </xf>
    <xf numFmtId="167" fontId="5" fillId="15" borderId="13" xfId="9" applyNumberFormat="1" applyFont="1" applyFill="1" applyBorder="1" applyAlignment="1" applyProtection="1">
      <alignment horizontal="right" indent="1"/>
    </xf>
    <xf numFmtId="167" fontId="5" fillId="15" borderId="14" xfId="9" applyNumberFormat="1" applyFont="1" applyFill="1" applyBorder="1" applyAlignment="1" applyProtection="1">
      <alignment horizontal="right" indent="1"/>
    </xf>
    <xf numFmtId="37" fontId="5" fillId="18" borderId="7" xfId="9" applyNumberFormat="1" applyFont="1" applyFill="1" applyBorder="1" applyProtection="1"/>
    <xf numFmtId="37" fontId="3" fillId="18" borderId="0" xfId="9" applyNumberFormat="1" applyFont="1" applyFill="1" applyBorder="1" applyProtection="1"/>
    <xf numFmtId="167" fontId="3" fillId="18" borderId="9" xfId="9" applyNumberFormat="1" applyFont="1" applyFill="1" applyBorder="1" applyAlignment="1" applyProtection="1">
      <alignment horizontal="right" indent="1"/>
    </xf>
    <xf numFmtId="167" fontId="3" fillId="18" borderId="10" xfId="9" applyNumberFormat="1" applyFont="1" applyFill="1" applyBorder="1" applyAlignment="1" applyProtection="1">
      <alignment horizontal="right" indent="1"/>
    </xf>
    <xf numFmtId="0" fontId="5" fillId="17" borderId="0" xfId="10" applyFont="1" applyFill="1" applyBorder="1"/>
    <xf numFmtId="0" fontId="4" fillId="19" borderId="0" xfId="9" applyFont="1" applyFill="1" applyBorder="1"/>
    <xf numFmtId="0" fontId="5" fillId="17" borderId="9" xfId="9" applyFont="1" applyFill="1" applyBorder="1" applyAlignment="1">
      <alignment horizontal="right" indent="1"/>
    </xf>
    <xf numFmtId="0" fontId="5" fillId="15" borderId="9" xfId="9" applyFont="1" applyFill="1" applyBorder="1" applyAlignment="1">
      <alignment horizontal="right" indent="1"/>
    </xf>
    <xf numFmtId="0" fontId="5" fillId="15" borderId="10" xfId="9" applyFont="1" applyFill="1" applyBorder="1" applyAlignment="1">
      <alignment horizontal="right" indent="1"/>
    </xf>
    <xf numFmtId="37" fontId="3" fillId="18" borderId="21" xfId="9" applyNumberFormat="1" applyFont="1" applyFill="1" applyBorder="1" applyProtection="1"/>
    <xf numFmtId="37" fontId="3" fillId="18" borderId="22" xfId="9" applyNumberFormat="1" applyFont="1" applyFill="1" applyBorder="1" applyProtection="1"/>
    <xf numFmtId="167" fontId="3" fillId="18" borderId="24" xfId="9" applyNumberFormat="1" applyFont="1" applyFill="1" applyBorder="1" applyAlignment="1" applyProtection="1">
      <alignment horizontal="right" indent="1"/>
    </xf>
    <xf numFmtId="167" fontId="3" fillId="18" borderId="25" xfId="9" applyNumberFormat="1" applyFont="1" applyFill="1" applyBorder="1" applyAlignment="1" applyProtection="1">
      <alignment horizontal="right" indent="1"/>
    </xf>
    <xf numFmtId="0" fontId="5" fillId="17" borderId="0" xfId="9" applyFont="1" applyFill="1" applyBorder="1"/>
    <xf numFmtId="167" fontId="5" fillId="17" borderId="9" xfId="9" applyNumberFormat="1" applyFont="1" applyFill="1" applyBorder="1" applyAlignment="1">
      <alignment horizontal="right" indent="1"/>
    </xf>
    <xf numFmtId="167" fontId="5" fillId="15" borderId="9" xfId="9" applyNumberFormat="1" applyFont="1" applyFill="1" applyBorder="1" applyAlignment="1">
      <alignment horizontal="right" indent="1"/>
    </xf>
    <xf numFmtId="167" fontId="5" fillId="15" borderId="10" xfId="9" applyNumberFormat="1" applyFont="1" applyFill="1" applyBorder="1" applyAlignment="1">
      <alignment horizontal="right" indent="1"/>
    </xf>
    <xf numFmtId="0" fontId="5" fillId="18" borderId="7" xfId="9" applyFont="1" applyFill="1" applyBorder="1"/>
    <xf numFmtId="0" fontId="3" fillId="18" borderId="0" xfId="9" applyFont="1" applyFill="1" applyBorder="1"/>
    <xf numFmtId="0" fontId="5" fillId="17" borderId="7" xfId="9" applyFont="1" applyFill="1" applyBorder="1"/>
    <xf numFmtId="37" fontId="3" fillId="18" borderId="7" xfId="9" applyNumberFormat="1" applyFont="1" applyFill="1" applyBorder="1" applyProtection="1"/>
    <xf numFmtId="37" fontId="3" fillId="17" borderId="12" xfId="9" applyNumberFormat="1" applyFont="1" applyFill="1" applyBorder="1" applyProtection="1"/>
    <xf numFmtId="37" fontId="5" fillId="18" borderId="0" xfId="9" applyNumberFormat="1" applyFont="1" applyFill="1" applyBorder="1" applyProtection="1"/>
    <xf numFmtId="37" fontId="3" fillId="18" borderId="11" xfId="9" applyNumberFormat="1" applyFont="1" applyFill="1" applyBorder="1" applyProtection="1"/>
    <xf numFmtId="37" fontId="3" fillId="18" borderId="12" xfId="9" applyNumberFormat="1" applyFont="1" applyFill="1" applyBorder="1" applyProtection="1"/>
    <xf numFmtId="166" fontId="3" fillId="18" borderId="13" xfId="2" applyNumberFormat="1" applyFont="1" applyFill="1" applyBorder="1" applyAlignment="1" applyProtection="1">
      <alignment horizontal="right" indent="1"/>
    </xf>
    <xf numFmtId="166" fontId="3" fillId="18" borderId="14" xfId="2" applyNumberFormat="1" applyFont="1" applyFill="1" applyBorder="1" applyAlignment="1" applyProtection="1">
      <alignment horizontal="right" indent="1"/>
    </xf>
    <xf numFmtId="0" fontId="5" fillId="17" borderId="0" xfId="9" applyFont="1" applyFill="1"/>
    <xf numFmtId="37" fontId="3" fillId="15" borderId="2" xfId="3" applyNumberFormat="1" applyFont="1" applyFill="1" applyBorder="1" applyAlignment="1" applyProtection="1">
      <alignment horizontal="left"/>
    </xf>
    <xf numFmtId="37" fontId="5" fillId="15" borderId="3" xfId="3" applyNumberFormat="1" applyFont="1" applyFill="1" applyBorder="1" applyAlignment="1" applyProtection="1">
      <alignment horizontal="left"/>
    </xf>
    <xf numFmtId="0" fontId="26" fillId="19" borderId="0" xfId="11" applyFont="1" applyFill="1"/>
    <xf numFmtId="37" fontId="3" fillId="15" borderId="7" xfId="3" applyNumberFormat="1" applyFont="1" applyFill="1" applyBorder="1" applyAlignment="1" applyProtection="1">
      <alignment horizontal="left"/>
    </xf>
    <xf numFmtId="37" fontId="5" fillId="15" borderId="0" xfId="3" applyNumberFormat="1" applyFont="1" applyFill="1" applyBorder="1" applyAlignment="1" applyProtection="1">
      <alignment horizontal="left"/>
    </xf>
    <xf numFmtId="49" fontId="3" fillId="16" borderId="10" xfId="5" applyNumberFormat="1" applyFont="1" applyFill="1" applyBorder="1" applyAlignment="1" applyProtection="1">
      <alignment horizontal="center"/>
    </xf>
    <xf numFmtId="49" fontId="3" fillId="16" borderId="9" xfId="5" applyNumberFormat="1" applyFont="1" applyFill="1" applyBorder="1" applyAlignment="1" applyProtection="1">
      <alignment horizontal="center"/>
    </xf>
    <xf numFmtId="37" fontId="5" fillId="16" borderId="10" xfId="5" applyNumberFormat="1" applyFont="1" applyFill="1" applyBorder="1" applyAlignment="1" applyProtection="1">
      <alignment horizontal="center"/>
    </xf>
    <xf numFmtId="37" fontId="5" fillId="15" borderId="11" xfId="3" applyNumberFormat="1" applyFont="1" applyFill="1" applyBorder="1" applyAlignment="1" applyProtection="1">
      <alignment horizontal="left"/>
    </xf>
    <xf numFmtId="37" fontId="5" fillId="15" borderId="12" xfId="3" applyNumberFormat="1" applyFont="1" applyFill="1" applyBorder="1" applyAlignment="1" applyProtection="1">
      <alignment horizontal="left"/>
    </xf>
    <xf numFmtId="0" fontId="5" fillId="17" borderId="7" xfId="11" applyFont="1" applyFill="1" applyBorder="1"/>
    <xf numFmtId="0" fontId="5" fillId="17" borderId="0" xfId="11" applyFont="1" applyFill="1" applyBorder="1"/>
    <xf numFmtId="37" fontId="5" fillId="17" borderId="0" xfId="11" applyNumberFormat="1" applyFont="1" applyFill="1" applyBorder="1" applyProtection="1"/>
    <xf numFmtId="0" fontId="5" fillId="15" borderId="9" xfId="11" applyFont="1" applyFill="1" applyBorder="1"/>
    <xf numFmtId="0" fontId="5" fillId="17" borderId="9" xfId="11" applyFont="1" applyFill="1" applyBorder="1"/>
    <xf numFmtId="0" fontId="5" fillId="15" borderId="10" xfId="11" applyFont="1" applyFill="1" applyBorder="1"/>
    <xf numFmtId="0" fontId="26" fillId="19" borderId="0" xfId="11" applyFont="1" applyFill="1" applyBorder="1"/>
    <xf numFmtId="0" fontId="3" fillId="17" borderId="7" xfId="11" applyFont="1" applyFill="1" applyBorder="1"/>
    <xf numFmtId="167" fontId="5" fillId="15" borderId="9" xfId="11" applyNumberFormat="1" applyFont="1" applyFill="1" applyBorder="1" applyAlignment="1" applyProtection="1">
      <alignment horizontal="right" indent="1"/>
    </xf>
    <xf numFmtId="167" fontId="5" fillId="0" borderId="9" xfId="11" applyNumberFormat="1" applyFont="1" applyFill="1" applyBorder="1" applyAlignment="1" applyProtection="1">
      <alignment horizontal="right" indent="1"/>
    </xf>
    <xf numFmtId="169" fontId="5" fillId="17" borderId="9" xfId="1" applyNumberFormat="1" applyFont="1" applyFill="1" applyBorder="1"/>
    <xf numFmtId="167" fontId="5" fillId="15" borderId="10" xfId="11" applyNumberFormat="1" applyFont="1" applyFill="1" applyBorder="1" applyAlignment="1" applyProtection="1">
      <alignment horizontal="right" indent="1"/>
    </xf>
    <xf numFmtId="167" fontId="5" fillId="17" borderId="9" xfId="11" applyNumberFormat="1" applyFont="1" applyFill="1" applyBorder="1" applyAlignment="1" applyProtection="1">
      <alignment horizontal="right" indent="1"/>
    </xf>
    <xf numFmtId="0" fontId="5" fillId="17" borderId="26" xfId="11" applyFont="1" applyFill="1" applyBorder="1"/>
    <xf numFmtId="0" fontId="5" fillId="17" borderId="27" xfId="11" applyFont="1" applyFill="1" applyBorder="1"/>
    <xf numFmtId="167" fontId="5" fillId="15" borderId="28" xfId="11" applyNumberFormat="1" applyFont="1" applyFill="1" applyBorder="1" applyAlignment="1" applyProtection="1">
      <alignment horizontal="right" indent="1"/>
    </xf>
    <xf numFmtId="167" fontId="5" fillId="17" borderId="28" xfId="11" applyNumberFormat="1" applyFont="1" applyFill="1" applyBorder="1" applyAlignment="1" applyProtection="1">
      <alignment horizontal="right" indent="1"/>
    </xf>
    <xf numFmtId="167" fontId="5" fillId="15" borderId="29" xfId="11" applyNumberFormat="1" applyFont="1" applyFill="1" applyBorder="1" applyAlignment="1" applyProtection="1">
      <alignment horizontal="right" indent="1"/>
    </xf>
    <xf numFmtId="0" fontId="11" fillId="17" borderId="0" xfId="11" applyFont="1" applyFill="1" applyBorder="1"/>
    <xf numFmtId="37" fontId="15" fillId="17" borderId="19" xfId="7" applyNumberFormat="1" applyFont="1" applyFill="1" applyBorder="1" applyProtection="1"/>
    <xf numFmtId="167" fontId="9" fillId="15" borderId="9" xfId="11" applyNumberFormat="1" applyFont="1" applyFill="1" applyBorder="1" applyAlignment="1" applyProtection="1">
      <alignment horizontal="right" indent="1"/>
    </xf>
    <xf numFmtId="167" fontId="9" fillId="17" borderId="9" xfId="11" applyNumberFormat="1" applyFont="1" applyFill="1" applyBorder="1" applyAlignment="1" applyProtection="1">
      <alignment horizontal="right" indent="1"/>
    </xf>
    <xf numFmtId="167" fontId="9" fillId="15" borderId="10" xfId="11" applyNumberFormat="1" applyFont="1" applyFill="1" applyBorder="1" applyAlignment="1" applyProtection="1">
      <alignment horizontal="right" indent="1"/>
    </xf>
    <xf numFmtId="0" fontId="18" fillId="17" borderId="0" xfId="11" applyFont="1" applyFill="1" applyBorder="1"/>
    <xf numFmtId="37" fontId="27" fillId="17" borderId="0" xfId="7" applyNumberFormat="1" applyFont="1" applyFill="1" applyProtection="1"/>
    <xf numFmtId="37" fontId="27" fillId="17" borderId="19" xfId="7" applyNumberFormat="1" applyFont="1" applyFill="1" applyBorder="1" applyProtection="1"/>
    <xf numFmtId="167" fontId="18" fillId="15" borderId="9" xfId="11" applyNumberFormat="1" applyFont="1" applyFill="1" applyBorder="1" applyAlignment="1" applyProtection="1">
      <alignment horizontal="right" indent="1"/>
    </xf>
    <xf numFmtId="167" fontId="18" fillId="17" borderId="9" xfId="11" applyNumberFormat="1" applyFont="1" applyFill="1" applyBorder="1" applyAlignment="1" applyProtection="1">
      <alignment horizontal="right" indent="1"/>
    </xf>
    <xf numFmtId="167" fontId="18" fillId="15" borderId="10" xfId="11" applyNumberFormat="1" applyFont="1" applyFill="1" applyBorder="1" applyAlignment="1" applyProtection="1">
      <alignment horizontal="right" indent="1"/>
    </xf>
    <xf numFmtId="0" fontId="28" fillId="19" borderId="0" xfId="11" applyFont="1" applyFill="1" applyBorder="1"/>
    <xf numFmtId="0" fontId="5" fillId="18" borderId="7" xfId="11" applyFont="1" applyFill="1" applyBorder="1"/>
    <xf numFmtId="37" fontId="20" fillId="18" borderId="0" xfId="7" applyNumberFormat="1" applyFont="1" applyFill="1" applyProtection="1"/>
    <xf numFmtId="37" fontId="20" fillId="18" borderId="19" xfId="7" applyNumberFormat="1" applyFont="1" applyFill="1" applyBorder="1" applyProtection="1"/>
    <xf numFmtId="167" fontId="3" fillId="18" borderId="9" xfId="11" applyNumberFormat="1" applyFont="1" applyFill="1" applyBorder="1" applyAlignment="1" applyProtection="1">
      <alignment horizontal="right" indent="1"/>
    </xf>
    <xf numFmtId="167" fontId="3" fillId="18" borderId="10" xfId="11" applyNumberFormat="1" applyFont="1" applyFill="1" applyBorder="1" applyAlignment="1" applyProtection="1">
      <alignment horizontal="right" indent="1"/>
    </xf>
    <xf numFmtId="0" fontId="5" fillId="0" borderId="7" xfId="11" applyFont="1" applyFill="1" applyBorder="1"/>
    <xf numFmtId="37" fontId="20" fillId="0" borderId="0" xfId="7" applyNumberFormat="1" applyFont="1" applyFill="1" applyProtection="1"/>
    <xf numFmtId="37" fontId="20" fillId="0" borderId="0" xfId="7" applyNumberFormat="1" applyFont="1" applyFill="1" applyBorder="1" applyProtection="1"/>
    <xf numFmtId="169" fontId="5" fillId="15" borderId="10" xfId="1" applyNumberFormat="1" applyFont="1" applyFill="1" applyBorder="1"/>
    <xf numFmtId="0" fontId="26" fillId="0" borderId="0" xfId="11" applyFont="1" applyFill="1" applyBorder="1"/>
    <xf numFmtId="10" fontId="5" fillId="15" borderId="9" xfId="2" applyNumberFormat="1" applyFont="1" applyFill="1" applyBorder="1" applyAlignment="1" applyProtection="1">
      <alignment horizontal="right" indent="1"/>
    </xf>
    <xf numFmtId="10" fontId="5" fillId="17" borderId="9" xfId="2" applyNumberFormat="1" applyFont="1" applyFill="1" applyBorder="1" applyAlignment="1" applyProtection="1">
      <alignment horizontal="right" indent="1"/>
    </xf>
    <xf numFmtId="167" fontId="5" fillId="15" borderId="13" xfId="11" applyNumberFormat="1" applyFont="1" applyFill="1" applyBorder="1" applyAlignment="1" applyProtection="1">
      <alignment horizontal="right" indent="1"/>
    </xf>
    <xf numFmtId="167" fontId="5" fillId="17" borderId="13" xfId="11" applyNumberFormat="1" applyFont="1" applyFill="1" applyBorder="1" applyAlignment="1" applyProtection="1">
      <alignment horizontal="right" indent="1"/>
    </xf>
    <xf numFmtId="167" fontId="5" fillId="15" borderId="14" xfId="11" applyNumberFormat="1" applyFont="1" applyFill="1" applyBorder="1" applyAlignment="1" applyProtection="1">
      <alignment horizontal="right" indent="1"/>
    </xf>
    <xf numFmtId="167" fontId="3" fillId="15" borderId="9" xfId="11" applyNumberFormat="1" applyFont="1" applyFill="1" applyBorder="1" applyAlignment="1" applyProtection="1">
      <alignment horizontal="right" indent="1"/>
    </xf>
    <xf numFmtId="167" fontId="3" fillId="17" borderId="9" xfId="11" applyNumberFormat="1" applyFont="1" applyFill="1" applyBorder="1" applyAlignment="1" applyProtection="1">
      <alignment horizontal="right" indent="1"/>
    </xf>
    <xf numFmtId="167" fontId="3" fillId="15" borderId="10" xfId="11" applyNumberFormat="1" applyFont="1" applyFill="1" applyBorder="1" applyAlignment="1" applyProtection="1">
      <alignment horizontal="right" indent="1"/>
    </xf>
    <xf numFmtId="37" fontId="20" fillId="17" borderId="0" xfId="7" applyNumberFormat="1" applyFont="1" applyFill="1" applyProtection="1"/>
    <xf numFmtId="0" fontId="5" fillId="17" borderId="0" xfId="11" applyFont="1" applyFill="1" applyBorder="1" applyAlignment="1">
      <alignment vertical="top"/>
    </xf>
    <xf numFmtId="167" fontId="3" fillId="15" borderId="5" xfId="11" applyNumberFormat="1" applyFont="1" applyFill="1" applyBorder="1" applyAlignment="1" applyProtection="1">
      <alignment horizontal="right" indent="1"/>
    </xf>
    <xf numFmtId="167" fontId="3" fillId="0" borderId="5" xfId="11" applyNumberFormat="1" applyFont="1" applyFill="1" applyBorder="1" applyAlignment="1" applyProtection="1">
      <alignment horizontal="right" indent="1"/>
    </xf>
    <xf numFmtId="167" fontId="3" fillId="15" borderId="6" xfId="11" applyNumberFormat="1" applyFont="1" applyFill="1" applyBorder="1" applyAlignment="1" applyProtection="1">
      <alignment horizontal="right" indent="1"/>
    </xf>
    <xf numFmtId="0" fontId="18" fillId="0" borderId="7" xfId="11" applyFont="1" applyFill="1" applyBorder="1"/>
    <xf numFmtId="37" fontId="27" fillId="0" borderId="0" xfId="7" applyNumberFormat="1" applyFont="1" applyFill="1" applyProtection="1"/>
    <xf numFmtId="0" fontId="18" fillId="0" borderId="0" xfId="11" applyFont="1" applyFill="1" applyBorder="1"/>
    <xf numFmtId="0" fontId="28" fillId="0" borderId="0" xfId="11" applyFont="1" applyFill="1" applyBorder="1"/>
    <xf numFmtId="0" fontId="5" fillId="18" borderId="0" xfId="11" applyFont="1" applyFill="1" applyBorder="1"/>
    <xf numFmtId="0" fontId="5" fillId="0" borderId="0" xfId="11" applyFont="1" applyFill="1" applyBorder="1"/>
    <xf numFmtId="167" fontId="5" fillId="0" borderId="10" xfId="11" applyNumberFormat="1" applyFont="1" applyFill="1" applyBorder="1" applyAlignment="1" applyProtection="1">
      <alignment horizontal="right" indent="1"/>
    </xf>
    <xf numFmtId="37" fontId="15" fillId="17" borderId="0" xfId="7" applyNumberFormat="1" applyFont="1" applyFill="1" applyProtection="1"/>
    <xf numFmtId="0" fontId="18" fillId="17" borderId="7" xfId="11" applyFont="1" applyFill="1" applyBorder="1"/>
    <xf numFmtId="0" fontId="17" fillId="17" borderId="0" xfId="11" applyFont="1" applyFill="1" applyBorder="1"/>
    <xf numFmtId="167" fontId="18" fillId="0" borderId="9" xfId="11" applyNumberFormat="1" applyFont="1" applyFill="1" applyBorder="1" applyAlignment="1" applyProtection="1">
      <alignment horizontal="right" indent="1"/>
    </xf>
    <xf numFmtId="167" fontId="18" fillId="0" borderId="10" xfId="11" applyNumberFormat="1" applyFont="1" applyFill="1" applyBorder="1" applyAlignment="1" applyProtection="1">
      <alignment horizontal="right" indent="1"/>
    </xf>
    <xf numFmtId="0" fontId="13" fillId="17" borderId="0" xfId="11" applyFont="1" applyFill="1" applyBorder="1"/>
    <xf numFmtId="167" fontId="3" fillId="0" borderId="9" xfId="11" applyNumberFormat="1" applyFont="1" applyFill="1" applyBorder="1" applyAlignment="1" applyProtection="1">
      <alignment horizontal="right" indent="1"/>
    </xf>
    <xf numFmtId="167" fontId="3" fillId="0" borderId="10" xfId="11" applyNumberFormat="1" applyFont="1" applyFill="1" applyBorder="1" applyAlignment="1" applyProtection="1">
      <alignment horizontal="right" indent="1"/>
    </xf>
    <xf numFmtId="0" fontId="3" fillId="18" borderId="0" xfId="11" applyFont="1" applyFill="1" applyBorder="1"/>
    <xf numFmtId="3" fontId="5" fillId="17" borderId="0" xfId="11" applyNumberFormat="1" applyFont="1" applyFill="1" applyBorder="1" applyAlignment="1" applyProtection="1">
      <alignment horizontal="right" indent="1"/>
    </xf>
    <xf numFmtId="3" fontId="5" fillId="15" borderId="15" xfId="11" applyNumberFormat="1" applyFont="1" applyFill="1" applyBorder="1" applyAlignment="1" applyProtection="1">
      <alignment horizontal="right" indent="1"/>
    </xf>
    <xf numFmtId="0" fontId="5" fillId="0" borderId="30" xfId="11" applyFont="1" applyFill="1" applyBorder="1"/>
    <xf numFmtId="0" fontId="3" fillId="0" borderId="31" xfId="11" applyFont="1" applyFill="1" applyBorder="1"/>
    <xf numFmtId="0" fontId="5" fillId="0" borderId="31" xfId="11" applyFont="1" applyFill="1" applyBorder="1"/>
    <xf numFmtId="3" fontId="5" fillId="15" borderId="32" xfId="1" applyNumberFormat="1" applyFont="1" applyFill="1" applyBorder="1" applyAlignment="1">
      <alignment horizontal="right" indent="1"/>
    </xf>
    <xf numFmtId="3" fontId="5" fillId="0" borderId="32" xfId="1" applyNumberFormat="1" applyFont="1" applyFill="1" applyBorder="1" applyAlignment="1">
      <alignment horizontal="right" indent="1"/>
    </xf>
    <xf numFmtId="3" fontId="5" fillId="15" borderId="33" xfId="1" applyNumberFormat="1" applyFont="1" applyFill="1" applyBorder="1" applyAlignment="1">
      <alignment horizontal="right" indent="1"/>
    </xf>
    <xf numFmtId="167" fontId="26" fillId="19" borderId="0" xfId="11" applyNumberFormat="1" applyFont="1" applyFill="1" applyBorder="1"/>
    <xf numFmtId="0" fontId="5" fillId="17" borderId="0" xfId="10" applyFont="1" applyFill="1"/>
    <xf numFmtId="167" fontId="26" fillId="17" borderId="0" xfId="11" applyNumberFormat="1" applyFont="1" applyFill="1" applyBorder="1"/>
    <xf numFmtId="166" fontId="26" fillId="17" borderId="0" xfId="2" applyNumberFormat="1" applyFont="1" applyFill="1" applyBorder="1"/>
    <xf numFmtId="0" fontId="5" fillId="15" borderId="3" xfId="0" applyFont="1" applyFill="1" applyBorder="1" applyAlignment="1">
      <alignment vertical="center"/>
    </xf>
    <xf numFmtId="0" fontId="3" fillId="21" borderId="3" xfId="12" applyFont="1" applyFill="1" applyBorder="1" applyAlignment="1">
      <alignment vertical="center"/>
    </xf>
    <xf numFmtId="170" fontId="3" fillId="16" borderId="10" xfId="5" applyNumberFormat="1" applyFont="1" applyFill="1" applyBorder="1" applyAlignment="1" applyProtection="1">
      <alignment horizontal="center" vertical="center"/>
    </xf>
    <xf numFmtId="164" fontId="26" fillId="19" borderId="0" xfId="8" applyFont="1" applyFill="1" applyBorder="1" applyAlignment="1">
      <alignment vertical="center"/>
    </xf>
    <xf numFmtId="0" fontId="3" fillId="15" borderId="7" xfId="12" applyFont="1" applyFill="1" applyBorder="1" applyAlignment="1" applyProtection="1">
      <alignment horizontal="left" vertical="center"/>
    </xf>
    <xf numFmtId="0" fontId="5" fillId="15" borderId="0" xfId="0" applyFont="1" applyFill="1" applyBorder="1" applyAlignment="1">
      <alignment vertical="center"/>
    </xf>
    <xf numFmtId="0" fontId="5" fillId="21" borderId="0" xfId="12" applyFont="1" applyFill="1" applyBorder="1" applyAlignment="1">
      <alignment vertical="center"/>
    </xf>
    <xf numFmtId="37" fontId="5" fillId="16" borderId="10" xfId="5" applyNumberFormat="1" applyFont="1" applyFill="1" applyBorder="1" applyAlignment="1" applyProtection="1">
      <alignment horizontal="center" vertical="center"/>
    </xf>
    <xf numFmtId="0" fontId="5" fillId="21" borderId="11" xfId="6" applyFont="1" applyFill="1" applyBorder="1" applyAlignment="1">
      <alignment vertical="center"/>
    </xf>
    <xf numFmtId="0" fontId="5" fillId="15" borderId="12" xfId="0" applyFont="1" applyFill="1" applyBorder="1" applyAlignment="1">
      <alignment vertical="center"/>
    </xf>
    <xf numFmtId="0" fontId="5" fillId="21" borderId="12" xfId="12" applyFont="1" applyFill="1" applyBorder="1" applyAlignment="1">
      <alignment vertical="center"/>
    </xf>
    <xf numFmtId="0" fontId="5" fillId="17" borderId="7" xfId="0" applyFont="1" applyFill="1" applyBorder="1" applyAlignment="1">
      <alignment vertical="center"/>
    </xf>
    <xf numFmtId="164" fontId="5" fillId="15" borderId="10" xfId="8" applyFont="1" applyFill="1" applyBorder="1" applyAlignment="1">
      <alignment vertical="center"/>
    </xf>
    <xf numFmtId="164" fontId="5" fillId="0" borderId="9" xfId="8" applyFont="1" applyFill="1" applyBorder="1" applyAlignment="1">
      <alignment vertical="center"/>
    </xf>
    <xf numFmtId="0" fontId="29" fillId="17" borderId="7" xfId="0" applyNumberFormat="1" applyFont="1" applyFill="1" applyBorder="1" applyAlignment="1">
      <alignment vertical="center"/>
    </xf>
    <xf numFmtId="0" fontId="3" fillId="17" borderId="0" xfId="0" applyNumberFormat="1" applyFont="1" applyFill="1" applyBorder="1" applyAlignment="1">
      <alignment vertical="center"/>
    </xf>
    <xf numFmtId="167" fontId="14" fillId="15" borderId="10" xfId="8" applyNumberFormat="1" applyFont="1" applyFill="1" applyBorder="1" applyAlignment="1" applyProtection="1">
      <alignment horizontal="right" vertical="center"/>
    </xf>
    <xf numFmtId="167" fontId="14" fillId="0" borderId="9" xfId="8" applyNumberFormat="1" applyFont="1" applyFill="1" applyBorder="1" applyAlignment="1" applyProtection="1">
      <alignment horizontal="right" vertical="center"/>
    </xf>
    <xf numFmtId="0" fontId="3" fillId="17" borderId="7" xfId="0" applyNumberFormat="1" applyFont="1" applyFill="1" applyBorder="1" applyAlignment="1">
      <alignment vertical="center"/>
    </xf>
    <xf numFmtId="0" fontId="5" fillId="17" borderId="7" xfId="0" applyFont="1" applyFill="1" applyBorder="1" applyAlignment="1">
      <alignment vertical="center" wrapText="1"/>
    </xf>
    <xf numFmtId="164" fontId="3" fillId="17" borderId="0" xfId="8" applyFont="1" applyFill="1" applyBorder="1" applyAlignment="1">
      <alignment vertical="center"/>
    </xf>
    <xf numFmtId="0" fontId="5" fillId="17" borderId="0" xfId="0" applyFont="1" applyFill="1" applyBorder="1" applyAlignment="1">
      <alignment vertical="center" wrapText="1"/>
    </xf>
    <xf numFmtId="167" fontId="15" fillId="15" borderId="10" xfId="8" applyNumberFormat="1" applyFont="1" applyFill="1" applyBorder="1" applyAlignment="1" applyProtection="1">
      <alignment horizontal="right" vertical="center"/>
    </xf>
    <xf numFmtId="167" fontId="15" fillId="0" borderId="9" xfId="8" applyNumberFormat="1" applyFont="1" applyFill="1" applyBorder="1" applyAlignment="1" applyProtection="1">
      <alignment horizontal="right" vertical="center"/>
    </xf>
    <xf numFmtId="167" fontId="5" fillId="15" borderId="10" xfId="8" applyNumberFormat="1" applyFont="1" applyFill="1" applyBorder="1" applyAlignment="1">
      <alignment horizontal="right" vertical="center"/>
    </xf>
    <xf numFmtId="167" fontId="5" fillId="0" borderId="9" xfId="8" applyNumberFormat="1" applyFont="1" applyFill="1" applyBorder="1" applyAlignment="1">
      <alignment horizontal="right" vertical="center"/>
    </xf>
    <xf numFmtId="0" fontId="5" fillId="17" borderId="0" xfId="0" applyNumberFormat="1" applyFont="1" applyFill="1" applyBorder="1" applyAlignment="1">
      <alignment vertical="center"/>
    </xf>
    <xf numFmtId="0" fontId="3" fillId="17" borderId="0" xfId="12" applyFont="1" applyFill="1" applyBorder="1" applyAlignment="1">
      <alignment vertical="center"/>
    </xf>
    <xf numFmtId="0" fontId="3" fillId="18" borderId="7" xfId="0" applyNumberFormat="1" applyFont="1" applyFill="1" applyBorder="1" applyAlignment="1">
      <alignment vertical="center"/>
    </xf>
    <xf numFmtId="164" fontId="5" fillId="18" borderId="0" xfId="8" applyFont="1" applyFill="1" applyBorder="1" applyAlignment="1">
      <alignment vertical="center"/>
    </xf>
    <xf numFmtId="0" fontId="5" fillId="18" borderId="0" xfId="0" applyFont="1" applyFill="1" applyBorder="1" applyAlignment="1">
      <alignment vertical="center"/>
    </xf>
    <xf numFmtId="167" fontId="14" fillId="18" borderId="10" xfId="8" applyNumberFormat="1" applyFont="1" applyFill="1" applyBorder="1" applyAlignment="1" applyProtection="1">
      <alignment horizontal="right" vertical="center"/>
    </xf>
    <xf numFmtId="167" fontId="14" fillId="18" borderId="9" xfId="8" applyNumberFormat="1" applyFont="1" applyFill="1" applyBorder="1" applyAlignment="1" applyProtection="1">
      <alignment horizontal="right" vertical="center"/>
    </xf>
    <xf numFmtId="164" fontId="5" fillId="17" borderId="0" xfId="8" applyFont="1" applyFill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" fillId="18" borderId="0" xfId="0" applyNumberFormat="1" applyFont="1" applyFill="1" applyBorder="1" applyAlignment="1">
      <alignment vertical="center"/>
    </xf>
    <xf numFmtId="0" fontId="3" fillId="17" borderId="34" xfId="0" applyNumberFormat="1" applyFont="1" applyFill="1" applyBorder="1" applyAlignment="1">
      <alignment vertical="center"/>
    </xf>
    <xf numFmtId="164" fontId="5" fillId="17" borderId="35" xfId="8" applyFont="1" applyFill="1" applyBorder="1" applyAlignment="1">
      <alignment vertical="center"/>
    </xf>
    <xf numFmtId="0" fontId="3" fillId="17" borderId="35" xfId="0" applyNumberFormat="1" applyFont="1" applyFill="1" applyBorder="1" applyAlignment="1">
      <alignment vertical="center"/>
    </xf>
    <xf numFmtId="167" fontId="14" fillId="15" borderId="36" xfId="8" applyNumberFormat="1" applyFont="1" applyFill="1" applyBorder="1" applyAlignment="1" applyProtection="1">
      <alignment horizontal="right" vertical="center"/>
    </xf>
    <xf numFmtId="167" fontId="3" fillId="0" borderId="37" xfId="8" applyNumberFormat="1" applyFont="1" applyFill="1" applyBorder="1" applyAlignment="1" applyProtection="1">
      <alignment horizontal="right" vertical="center"/>
    </xf>
    <xf numFmtId="0" fontId="5" fillId="17" borderId="7" xfId="12" applyFont="1" applyFill="1" applyBorder="1" applyAlignment="1">
      <alignment vertical="center"/>
    </xf>
    <xf numFmtId="164" fontId="5" fillId="17" borderId="7" xfId="8" applyFont="1" applyFill="1" applyBorder="1" applyAlignment="1">
      <alignment vertical="center"/>
    </xf>
    <xf numFmtId="164" fontId="3" fillId="18" borderId="0" xfId="8" applyFont="1" applyFill="1" applyBorder="1" applyAlignment="1">
      <alignment vertical="center"/>
    </xf>
    <xf numFmtId="0" fontId="3" fillId="17" borderId="7" xfId="12" applyFont="1" applyFill="1" applyBorder="1" applyAlignment="1">
      <alignment vertical="center"/>
    </xf>
    <xf numFmtId="0" fontId="3" fillId="17" borderId="11" xfId="0" applyNumberFormat="1" applyFont="1" applyFill="1" applyBorder="1" applyAlignment="1">
      <alignment vertical="center"/>
    </xf>
    <xf numFmtId="164" fontId="5" fillId="17" borderId="12" xfId="8" applyFont="1" applyFill="1" applyBorder="1" applyAlignment="1">
      <alignment vertical="center"/>
    </xf>
    <xf numFmtId="0" fontId="3" fillId="17" borderId="12" xfId="0" applyNumberFormat="1" applyFont="1" applyFill="1" applyBorder="1" applyAlignment="1">
      <alignment vertical="center"/>
    </xf>
    <xf numFmtId="167" fontId="14" fillId="15" borderId="14" xfId="8" applyNumberFormat="1" applyFont="1" applyFill="1" applyBorder="1" applyAlignment="1" applyProtection="1">
      <alignment horizontal="right" vertical="center"/>
    </xf>
    <xf numFmtId="167" fontId="3" fillId="0" borderId="13" xfId="8" applyNumberFormat="1" applyFont="1" applyFill="1" applyBorder="1" applyAlignment="1" applyProtection="1">
      <alignment horizontal="right" vertical="center"/>
    </xf>
    <xf numFmtId="0" fontId="5" fillId="0" borderId="0" xfId="12" applyFont="1" applyFill="1" applyBorder="1" applyAlignment="1">
      <alignment vertical="center"/>
    </xf>
    <xf numFmtId="164" fontId="26" fillId="15" borderId="0" xfId="8" applyFont="1" applyFill="1" applyBorder="1" applyAlignment="1">
      <alignment vertical="center"/>
    </xf>
    <xf numFmtId="167" fontId="14" fillId="0" borderId="0" xfId="8" applyNumberFormat="1" applyFont="1" applyFill="1" applyBorder="1" applyAlignment="1" applyProtection="1">
      <alignment horizontal="right" vertical="center"/>
    </xf>
    <xf numFmtId="164" fontId="26" fillId="15" borderId="15" xfId="8" applyFont="1" applyFill="1" applyBorder="1" applyAlignment="1">
      <alignment vertical="center"/>
    </xf>
    <xf numFmtId="15" fontId="29" fillId="17" borderId="7" xfId="10" applyNumberFormat="1" applyFont="1" applyFill="1" applyBorder="1" applyAlignment="1">
      <alignment horizontal="left" vertical="center"/>
    </xf>
    <xf numFmtId="3" fontId="5" fillId="15" borderId="9" xfId="12" applyNumberFormat="1" applyFont="1" applyFill="1" applyBorder="1" applyAlignment="1">
      <alignment horizontal="right" vertical="center"/>
    </xf>
    <xf numFmtId="3" fontId="5" fillId="0" borderId="9" xfId="12" applyNumberFormat="1" applyFont="1" applyFill="1" applyBorder="1" applyAlignment="1">
      <alignment horizontal="right" vertical="center"/>
    </xf>
    <xf numFmtId="3" fontId="5" fillId="15" borderId="10" xfId="12" applyNumberFormat="1" applyFont="1" applyFill="1" applyBorder="1" applyAlignment="1">
      <alignment horizontal="right" vertical="center"/>
    </xf>
    <xf numFmtId="0" fontId="3" fillId="17" borderId="30" xfId="12" applyFont="1" applyFill="1" applyBorder="1" applyAlignment="1">
      <alignment vertical="center"/>
    </xf>
    <xf numFmtId="0" fontId="3" fillId="17" borderId="0" xfId="0" applyFont="1" applyFill="1" applyBorder="1" applyAlignment="1">
      <alignment vertical="center"/>
    </xf>
    <xf numFmtId="4" fontId="3" fillId="15" borderId="38" xfId="0" applyNumberFormat="1" applyFont="1" applyFill="1" applyBorder="1" applyAlignment="1">
      <alignment horizontal="right" vertical="center"/>
    </xf>
    <xf numFmtId="4" fontId="3" fillId="0" borderId="38" xfId="0" applyNumberFormat="1" applyFont="1" applyFill="1" applyBorder="1" applyAlignment="1">
      <alignment horizontal="right" vertical="center"/>
    </xf>
    <xf numFmtId="4" fontId="3" fillId="15" borderId="3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164" fontId="3" fillId="0" borderId="39" xfId="8" applyFont="1" applyFill="1" applyBorder="1" applyAlignment="1">
      <alignment vertical="center"/>
    </xf>
    <xf numFmtId="0" fontId="5" fillId="0" borderId="39" xfId="0" applyFont="1" applyFill="1" applyBorder="1" applyAlignment="1">
      <alignment vertical="center" wrapText="1"/>
    </xf>
    <xf numFmtId="164" fontId="26" fillId="0" borderId="0" xfId="8" applyFont="1" applyFill="1" applyBorder="1" applyAlignment="1">
      <alignment vertical="center"/>
    </xf>
    <xf numFmtId="167" fontId="15" fillId="0" borderId="0" xfId="8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67" fontId="5" fillId="0" borderId="0" xfId="8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vertical="center"/>
    </xf>
    <xf numFmtId="164" fontId="3" fillId="0" borderId="0" xfId="8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164" fontId="5" fillId="0" borderId="0" xfId="8" applyFont="1" applyFill="1" applyBorder="1" applyAlignment="1">
      <alignment vertical="center"/>
    </xf>
    <xf numFmtId="0" fontId="3" fillId="0" borderId="0" xfId="12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167" fontId="3" fillId="0" borderId="0" xfId="8" applyNumberFormat="1" applyFont="1" applyFill="1" applyBorder="1" applyAlignment="1" applyProtection="1">
      <alignment horizontal="right" vertical="center"/>
    </xf>
    <xf numFmtId="3" fontId="14" fillId="0" borderId="0" xfId="8" applyNumberFormat="1" applyFont="1" applyFill="1" applyBorder="1" applyAlignment="1" applyProtection="1">
      <alignment horizontal="right" vertical="center"/>
    </xf>
    <xf numFmtId="15" fontId="29" fillId="0" borderId="0" xfId="10" applyNumberFormat="1" applyFont="1" applyFill="1" applyBorder="1" applyAlignment="1">
      <alignment horizontal="left" vertical="center"/>
    </xf>
    <xf numFmtId="3" fontId="5" fillId="0" borderId="0" xfId="1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right" vertical="center"/>
    </xf>
    <xf numFmtId="0" fontId="31" fillId="0" borderId="0" xfId="10" applyFont="1" applyFill="1" applyBorder="1" applyAlignment="1">
      <alignment vertical="center"/>
    </xf>
    <xf numFmtId="164" fontId="32" fillId="0" borderId="0" xfId="8" applyFont="1" applyFill="1" applyBorder="1" applyAlignment="1">
      <alignment vertical="center"/>
    </xf>
    <xf numFmtId="164" fontId="32" fillId="17" borderId="0" xfId="8" applyFont="1" applyFill="1" applyBorder="1" applyAlignment="1">
      <alignment vertical="center"/>
    </xf>
    <xf numFmtId="167" fontId="3" fillId="0" borderId="0" xfId="0" applyNumberFormat="1" applyFont="1" applyFill="1" applyBorder="1" applyAlignment="1">
      <alignment horizontal="right" vertical="center"/>
    </xf>
    <xf numFmtId="0" fontId="3" fillId="17" borderId="0" xfId="0" applyFont="1" applyFill="1" applyBorder="1" applyAlignment="1">
      <alignment vertical="center" wrapText="1"/>
    </xf>
    <xf numFmtId="0" fontId="5" fillId="17" borderId="0" xfId="12" applyFont="1" applyFill="1" applyBorder="1" applyAlignment="1">
      <alignment vertical="center"/>
    </xf>
    <xf numFmtId="0" fontId="3" fillId="15" borderId="39" xfId="10" applyFont="1" applyFill="1" applyBorder="1" applyAlignment="1">
      <alignment horizontal="left"/>
    </xf>
    <xf numFmtId="0" fontId="3" fillId="15" borderId="40" xfId="6" applyFont="1" applyFill="1" applyBorder="1" applyAlignment="1">
      <alignment horizontal="center"/>
    </xf>
    <xf numFmtId="0" fontId="3" fillId="15" borderId="41" xfId="6" applyFont="1" applyFill="1" applyBorder="1" applyAlignment="1">
      <alignment horizontal="center"/>
    </xf>
    <xf numFmtId="0" fontId="7" fillId="17" borderId="0" xfId="0" applyFont="1" applyFill="1"/>
    <xf numFmtId="0" fontId="5" fillId="15" borderId="0" xfId="10" applyFont="1" applyFill="1" applyBorder="1"/>
    <xf numFmtId="37" fontId="5" fillId="16" borderId="9" xfId="5" applyNumberFormat="1" applyFont="1" applyFill="1" applyBorder="1" applyAlignment="1" applyProtection="1">
      <alignment horizontal="center"/>
    </xf>
    <xf numFmtId="0" fontId="29" fillId="15" borderId="12" xfId="10" applyFont="1" applyFill="1" applyBorder="1"/>
    <xf numFmtId="15" fontId="24" fillId="15" borderId="13" xfId="11" applyNumberFormat="1" applyFont="1" applyFill="1" applyBorder="1" applyAlignment="1">
      <alignment horizontal="center"/>
    </xf>
    <xf numFmtId="37" fontId="24" fillId="16" borderId="9" xfId="5" applyNumberFormat="1" applyFont="1" applyFill="1" applyBorder="1" applyAlignment="1" applyProtection="1">
      <alignment horizontal="center" vertical="center"/>
    </xf>
    <xf numFmtId="0" fontId="3" fillId="17" borderId="0" xfId="10" applyFont="1" applyFill="1" applyBorder="1"/>
    <xf numFmtId="0" fontId="5" fillId="15" borderId="9" xfId="10" applyFont="1" applyFill="1" applyBorder="1"/>
    <xf numFmtId="0" fontId="5" fillId="0" borderId="9" xfId="10" applyFont="1" applyFill="1" applyBorder="1"/>
    <xf numFmtId="0" fontId="5" fillId="15" borderId="10" xfId="10" applyFont="1" applyFill="1" applyBorder="1"/>
    <xf numFmtId="171" fontId="5" fillId="15" borderId="9" xfId="10" applyNumberFormat="1" applyFont="1" applyFill="1" applyBorder="1" applyAlignment="1">
      <alignment horizontal="right" indent="1"/>
    </xf>
    <xf numFmtId="171" fontId="5" fillId="0" borderId="9" xfId="10" applyNumberFormat="1" applyFont="1" applyFill="1" applyBorder="1" applyAlignment="1">
      <alignment horizontal="right" indent="1"/>
    </xf>
    <xf numFmtId="171" fontId="5" fillId="15" borderId="10" xfId="10" applyNumberFormat="1" applyFont="1" applyFill="1" applyBorder="1" applyAlignment="1">
      <alignment horizontal="right" indent="1"/>
    </xf>
    <xf numFmtId="165" fontId="5" fillId="15" borderId="9" xfId="10" applyNumberFormat="1" applyFont="1" applyFill="1" applyBorder="1" applyAlignment="1">
      <alignment horizontal="right" indent="1"/>
    </xf>
    <xf numFmtId="165" fontId="5" fillId="0" borderId="9" xfId="10" applyNumberFormat="1" applyFont="1" applyFill="1" applyBorder="1" applyAlignment="1">
      <alignment horizontal="right" indent="1"/>
    </xf>
    <xf numFmtId="165" fontId="5" fillId="15" borderId="10" xfId="10" applyNumberFormat="1" applyFont="1" applyFill="1" applyBorder="1" applyAlignment="1">
      <alignment horizontal="right" indent="1"/>
    </xf>
    <xf numFmtId="166" fontId="5" fillId="15" borderId="9" xfId="2" applyNumberFormat="1" applyFont="1" applyFill="1" applyBorder="1" applyAlignment="1">
      <alignment horizontal="right" indent="1"/>
    </xf>
    <xf numFmtId="166" fontId="5" fillId="0" borderId="9" xfId="2" applyNumberFormat="1" applyFont="1" applyFill="1" applyBorder="1" applyAlignment="1">
      <alignment horizontal="right" indent="1"/>
    </xf>
    <xf numFmtId="166" fontId="5" fillId="15" borderId="10" xfId="2" applyNumberFormat="1" applyFont="1" applyFill="1" applyBorder="1" applyAlignment="1">
      <alignment horizontal="right" indent="1"/>
    </xf>
    <xf numFmtId="0" fontId="5" fillId="17" borderId="42" xfId="10" applyFont="1" applyFill="1" applyBorder="1"/>
    <xf numFmtId="165" fontId="5" fillId="15" borderId="43" xfId="10" applyNumberFormat="1" applyFont="1" applyFill="1" applyBorder="1" applyAlignment="1">
      <alignment horizontal="right" indent="1"/>
    </xf>
    <xf numFmtId="165" fontId="5" fillId="0" borderId="43" xfId="10" applyNumberFormat="1" applyFont="1" applyFill="1" applyBorder="1" applyAlignment="1">
      <alignment horizontal="right" indent="1"/>
    </xf>
    <xf numFmtId="165" fontId="5" fillId="15" borderId="44" xfId="10" applyNumberFormat="1" applyFont="1" applyFill="1" applyBorder="1" applyAlignment="1">
      <alignment horizontal="right" indent="1"/>
    </xf>
    <xf numFmtId="0" fontId="5" fillId="15" borderId="9" xfId="10" applyFont="1" applyFill="1" applyBorder="1" applyAlignment="1">
      <alignment horizontal="right" indent="1"/>
    </xf>
    <xf numFmtId="0" fontId="5" fillId="0" borderId="9" xfId="10" applyFont="1" applyFill="1" applyBorder="1" applyAlignment="1">
      <alignment horizontal="right" indent="1"/>
    </xf>
    <xf numFmtId="0" fontId="5" fillId="15" borderId="10" xfId="10" applyFont="1" applyFill="1" applyBorder="1" applyAlignment="1">
      <alignment horizontal="right" indent="1"/>
    </xf>
    <xf numFmtId="0" fontId="29" fillId="17" borderId="0" xfId="10" applyFont="1" applyFill="1" applyBorder="1"/>
    <xf numFmtId="15" fontId="3" fillId="15" borderId="9" xfId="10" quotePrefix="1" applyNumberFormat="1" applyFont="1" applyFill="1" applyBorder="1" applyAlignment="1">
      <alignment horizontal="right" indent="1"/>
    </xf>
    <xf numFmtId="15" fontId="3" fillId="0" borderId="9" xfId="10" quotePrefix="1" applyNumberFormat="1" applyFont="1" applyFill="1" applyBorder="1" applyAlignment="1">
      <alignment horizontal="right" indent="1"/>
    </xf>
    <xf numFmtId="15" fontId="3" fillId="15" borderId="10" xfId="10" quotePrefix="1" applyNumberFormat="1" applyFont="1" applyFill="1" applyBorder="1" applyAlignment="1">
      <alignment horizontal="right" indent="1"/>
    </xf>
    <xf numFmtId="0" fontId="3" fillId="18" borderId="0" xfId="10" applyFont="1" applyFill="1" applyBorder="1"/>
    <xf numFmtId="166" fontId="5" fillId="18" borderId="9" xfId="2" applyNumberFormat="1" applyFont="1" applyFill="1" applyBorder="1" applyAlignment="1">
      <alignment horizontal="right" indent="1"/>
    </xf>
    <xf numFmtId="166" fontId="5" fillId="18" borderId="10" xfId="2" applyNumberFormat="1" applyFont="1" applyFill="1" applyBorder="1" applyAlignment="1">
      <alignment horizontal="right" indent="1"/>
    </xf>
    <xf numFmtId="166" fontId="3" fillId="15" borderId="9" xfId="10" applyNumberFormat="1" applyFont="1" applyFill="1" applyBorder="1" applyAlignment="1">
      <alignment horizontal="right" indent="1"/>
    </xf>
    <xf numFmtId="166" fontId="3" fillId="0" borderId="9" xfId="10" applyNumberFormat="1" applyFont="1" applyFill="1" applyBorder="1" applyAlignment="1">
      <alignment horizontal="right" indent="1"/>
    </xf>
    <xf numFmtId="166" fontId="3" fillId="15" borderId="10" xfId="10" applyNumberFormat="1" applyFont="1" applyFill="1" applyBorder="1" applyAlignment="1">
      <alignment horizontal="right" indent="1"/>
    </xf>
    <xf numFmtId="3" fontId="3" fillId="15" borderId="9" xfId="1" applyNumberFormat="1" applyFont="1" applyFill="1" applyBorder="1" applyAlignment="1">
      <alignment horizontal="right" indent="1"/>
    </xf>
    <xf numFmtId="3" fontId="3" fillId="0" borderId="9" xfId="2" applyNumberFormat="1" applyFont="1" applyFill="1" applyBorder="1" applyAlignment="1">
      <alignment horizontal="right" indent="1"/>
    </xf>
    <xf numFmtId="3" fontId="3" fillId="15" borderId="10" xfId="1" applyNumberFormat="1" applyFont="1" applyFill="1" applyBorder="1" applyAlignment="1">
      <alignment horizontal="right" indent="1"/>
    </xf>
    <xf numFmtId="0" fontId="5" fillId="17" borderId="0" xfId="10" applyFont="1" applyFill="1" applyBorder="1" applyAlignment="1">
      <alignment horizontal="left" indent="1"/>
    </xf>
    <xf numFmtId="3" fontId="3" fillId="21" borderId="9" xfId="10" applyNumberFormat="1" applyFont="1" applyFill="1" applyBorder="1" applyAlignment="1">
      <alignment horizontal="right" indent="1"/>
    </xf>
    <xf numFmtId="3" fontId="3" fillId="0" borderId="9" xfId="10" applyNumberFormat="1" applyFont="1" applyFill="1" applyBorder="1" applyAlignment="1">
      <alignment horizontal="right" indent="1"/>
    </xf>
    <xf numFmtId="3" fontId="3" fillId="21" borderId="10" xfId="10" applyNumberFormat="1" applyFont="1" applyFill="1" applyBorder="1" applyAlignment="1">
      <alignment horizontal="right" indent="1"/>
    </xf>
    <xf numFmtId="3" fontId="5" fillId="21" borderId="9" xfId="10" applyNumberFormat="1" applyFont="1" applyFill="1" applyBorder="1" applyAlignment="1">
      <alignment horizontal="right" indent="1"/>
    </xf>
    <xf numFmtId="3" fontId="5" fillId="0" borderId="9" xfId="10" applyNumberFormat="1" applyFont="1" applyFill="1" applyBorder="1" applyAlignment="1">
      <alignment horizontal="right" indent="1"/>
    </xf>
    <xf numFmtId="3" fontId="5" fillId="21" borderId="10" xfId="10" applyNumberFormat="1" applyFont="1" applyFill="1" applyBorder="1" applyAlignment="1">
      <alignment horizontal="right" indent="1"/>
    </xf>
    <xf numFmtId="166" fontId="3" fillId="21" borderId="9" xfId="2" applyNumberFormat="1" applyFont="1" applyFill="1" applyBorder="1" applyAlignment="1">
      <alignment horizontal="right" indent="1"/>
    </xf>
    <xf numFmtId="166" fontId="3" fillId="0" borderId="9" xfId="2" applyNumberFormat="1" applyFont="1" applyFill="1" applyBorder="1" applyAlignment="1">
      <alignment horizontal="right" indent="1"/>
    </xf>
    <xf numFmtId="166" fontId="3" fillId="21" borderId="10" xfId="2" applyNumberFormat="1" applyFont="1" applyFill="1" applyBorder="1" applyAlignment="1">
      <alignment horizontal="right" indent="1"/>
    </xf>
    <xf numFmtId="166" fontId="5" fillId="21" borderId="9" xfId="2" applyNumberFormat="1" applyFont="1" applyFill="1" applyBorder="1" applyAlignment="1">
      <alignment horizontal="right" indent="1"/>
    </xf>
    <xf numFmtId="166" fontId="5" fillId="21" borderId="10" xfId="2" applyNumberFormat="1" applyFont="1" applyFill="1" applyBorder="1" applyAlignment="1">
      <alignment horizontal="right" indent="1"/>
    </xf>
    <xf numFmtId="0" fontId="3" fillId="17" borderId="0" xfId="10" applyFont="1" applyFill="1" applyBorder="1" applyAlignment="1">
      <alignment horizontal="left"/>
    </xf>
    <xf numFmtId="3" fontId="3" fillId="15" borderId="9" xfId="2" applyNumberFormat="1" applyFont="1" applyFill="1" applyBorder="1" applyAlignment="1">
      <alignment horizontal="right" indent="1"/>
    </xf>
    <xf numFmtId="3" fontId="3" fillId="15" borderId="10" xfId="2" applyNumberFormat="1" applyFont="1" applyFill="1" applyBorder="1" applyAlignment="1">
      <alignment horizontal="right" indent="1"/>
    </xf>
    <xf numFmtId="0" fontId="5" fillId="18" borderId="9" xfId="10" applyFont="1" applyFill="1" applyBorder="1" applyAlignment="1">
      <alignment horizontal="right" indent="1"/>
    </xf>
    <xf numFmtId="0" fontId="5" fillId="18" borderId="10" xfId="10" applyFont="1" applyFill="1" applyBorder="1" applyAlignment="1">
      <alignment horizontal="right" indent="1"/>
    </xf>
    <xf numFmtId="3" fontId="3" fillId="15" borderId="9" xfId="10" applyNumberFormat="1" applyFont="1" applyFill="1" applyBorder="1" applyAlignment="1">
      <alignment horizontal="right" indent="1"/>
    </xf>
    <xf numFmtId="3" fontId="3" fillId="15" borderId="10" xfId="10" applyNumberFormat="1" applyFont="1" applyFill="1" applyBorder="1" applyAlignment="1">
      <alignment horizontal="right" indent="1"/>
    </xf>
    <xf numFmtId="3" fontId="5" fillId="15" borderId="9" xfId="10" applyNumberFormat="1" applyFont="1" applyFill="1" applyBorder="1" applyAlignment="1">
      <alignment horizontal="right" indent="1"/>
    </xf>
    <xf numFmtId="3" fontId="5" fillId="15" borderId="10" xfId="10" applyNumberFormat="1" applyFont="1" applyFill="1" applyBorder="1" applyAlignment="1">
      <alignment horizontal="right" indent="1"/>
    </xf>
    <xf numFmtId="165" fontId="3" fillId="15" borderId="9" xfId="10" applyNumberFormat="1" applyFont="1" applyFill="1" applyBorder="1" applyAlignment="1">
      <alignment horizontal="right" indent="1"/>
    </xf>
    <xf numFmtId="165" fontId="3" fillId="0" borderId="9" xfId="10" applyNumberFormat="1" applyFont="1" applyFill="1" applyBorder="1" applyAlignment="1">
      <alignment horizontal="right" indent="1"/>
    </xf>
    <xf numFmtId="165" fontId="3" fillId="15" borderId="10" xfId="10" applyNumberFormat="1" applyFont="1" applyFill="1" applyBorder="1" applyAlignment="1">
      <alignment horizontal="right" indent="1"/>
    </xf>
    <xf numFmtId="0" fontId="3" fillId="17" borderId="35" xfId="10" applyFont="1" applyFill="1" applyBorder="1"/>
    <xf numFmtId="3" fontId="3" fillId="15" borderId="37" xfId="10" applyNumberFormat="1" applyFont="1" applyFill="1" applyBorder="1" applyAlignment="1">
      <alignment horizontal="right" indent="1"/>
    </xf>
    <xf numFmtId="3" fontId="3" fillId="0" borderId="37" xfId="10" applyNumberFormat="1" applyFont="1" applyFill="1" applyBorder="1" applyAlignment="1">
      <alignment horizontal="right" indent="1"/>
    </xf>
    <xf numFmtId="3" fontId="3" fillId="15" borderId="36" xfId="10" applyNumberFormat="1" applyFont="1" applyFill="1" applyBorder="1" applyAlignment="1">
      <alignment horizontal="right" indent="1"/>
    </xf>
    <xf numFmtId="15" fontId="3" fillId="18" borderId="9" xfId="10" quotePrefix="1" applyNumberFormat="1" applyFont="1" applyFill="1" applyBorder="1" applyAlignment="1">
      <alignment horizontal="right" indent="1"/>
    </xf>
    <xf numFmtId="166" fontId="3" fillId="15" borderId="9" xfId="2" applyNumberFormat="1" applyFont="1" applyFill="1" applyBorder="1" applyAlignment="1">
      <alignment horizontal="right" indent="1"/>
    </xf>
    <xf numFmtId="166" fontId="3" fillId="15" borderId="10" xfId="2" applyNumberFormat="1" applyFont="1" applyFill="1" applyBorder="1" applyAlignment="1">
      <alignment horizontal="right" indent="1"/>
    </xf>
    <xf numFmtId="166" fontId="3" fillId="17" borderId="9" xfId="2" applyNumberFormat="1" applyFont="1" applyFill="1" applyBorder="1" applyAlignment="1">
      <alignment horizontal="right" indent="1"/>
    </xf>
    <xf numFmtId="0" fontId="3" fillId="17" borderId="0" xfId="13" applyFont="1" applyFill="1" applyBorder="1" applyAlignment="1">
      <alignment horizontal="left"/>
    </xf>
    <xf numFmtId="0" fontId="5" fillId="17" borderId="0" xfId="13" applyFont="1" applyFill="1" applyBorder="1" applyAlignment="1">
      <alignment horizontal="left" indent="1"/>
    </xf>
    <xf numFmtId="1" fontId="3" fillId="15" borderId="9" xfId="10" applyNumberFormat="1" applyFont="1" applyFill="1" applyBorder="1" applyAlignment="1">
      <alignment horizontal="right" indent="1"/>
    </xf>
    <xf numFmtId="1" fontId="3" fillId="0" borderId="9" xfId="10" applyNumberFormat="1" applyFont="1" applyFill="1" applyBorder="1" applyAlignment="1">
      <alignment horizontal="right" indent="1"/>
    </xf>
    <xf numFmtId="1" fontId="3" fillId="15" borderId="10" xfId="10" applyNumberFormat="1" applyFont="1" applyFill="1" applyBorder="1" applyAlignment="1">
      <alignment horizontal="right" indent="1"/>
    </xf>
    <xf numFmtId="165" fontId="5" fillId="18" borderId="9" xfId="10" applyNumberFormat="1" applyFont="1" applyFill="1" applyBorder="1" applyAlignment="1">
      <alignment horizontal="right" indent="1"/>
    </xf>
    <xf numFmtId="0" fontId="35" fillId="0" borderId="45" xfId="14" applyFont="1" applyFill="1" applyBorder="1"/>
    <xf numFmtId="0" fontId="3" fillId="0" borderId="45" xfId="14" applyFont="1" applyFill="1" applyBorder="1"/>
    <xf numFmtId="0" fontId="3" fillId="17" borderId="45" xfId="10" applyFont="1" applyFill="1" applyBorder="1"/>
    <xf numFmtId="165" fontId="3" fillId="15" borderId="37" xfId="10" applyNumberFormat="1" applyFont="1" applyFill="1" applyBorder="1" applyAlignment="1">
      <alignment horizontal="right" indent="1"/>
    </xf>
    <xf numFmtId="165" fontId="3" fillId="0" borderId="37" xfId="10" applyNumberFormat="1" applyFont="1" applyFill="1" applyBorder="1" applyAlignment="1">
      <alignment horizontal="right" indent="1"/>
    </xf>
    <xf numFmtId="165" fontId="3" fillId="15" borderId="36" xfId="10" applyNumberFormat="1" applyFont="1" applyFill="1" applyBorder="1" applyAlignment="1">
      <alignment horizontal="right" indent="1"/>
    </xf>
    <xf numFmtId="0" fontId="3" fillId="0" borderId="46" xfId="10" applyFont="1" applyFill="1" applyBorder="1"/>
    <xf numFmtId="166" fontId="5" fillId="0" borderId="46" xfId="2" applyNumberFormat="1" applyFont="1" applyFill="1" applyBorder="1" applyAlignment="1">
      <alignment horizontal="right" indent="1"/>
    </xf>
    <xf numFmtId="171" fontId="7" fillId="17" borderId="0" xfId="0" applyNumberFormat="1" applyFont="1" applyFill="1"/>
    <xf numFmtId="0" fontId="31" fillId="17" borderId="0" xfId="0" applyFont="1" applyFill="1" applyBorder="1"/>
    <xf numFmtId="0" fontId="31" fillId="0" borderId="0" xfId="14" applyFont="1" applyFill="1" applyBorder="1"/>
    <xf numFmtId="0" fontId="31" fillId="17" borderId="0" xfId="15" applyFont="1" applyFill="1" applyBorder="1"/>
    <xf numFmtId="0" fontId="31" fillId="17" borderId="0" xfId="10" applyFont="1" applyFill="1" applyBorder="1"/>
    <xf numFmtId="0" fontId="5" fillId="17" borderId="0" xfId="15" applyFont="1" applyFill="1" applyBorder="1"/>
    <xf numFmtId="0" fontId="5" fillId="17" borderId="0" xfId="4" applyFont="1" applyFill="1" applyBorder="1" applyAlignment="1">
      <alignment vertical="top"/>
    </xf>
    <xf numFmtId="0" fontId="3" fillId="15" borderId="47" xfId="6" applyFont="1" applyFill="1" applyBorder="1" applyAlignment="1">
      <alignment horizontal="center"/>
    </xf>
    <xf numFmtId="49" fontId="3" fillId="16" borderId="48" xfId="5" applyNumberFormat="1" applyFont="1" applyFill="1" applyBorder="1" applyAlignment="1" applyProtection="1">
      <alignment horizontal="center"/>
    </xf>
    <xf numFmtId="37" fontId="5" fillId="16" borderId="48" xfId="5" applyNumberFormat="1" applyFont="1" applyFill="1" applyBorder="1" applyAlignment="1" applyProtection="1">
      <alignment horizontal="center"/>
    </xf>
    <xf numFmtId="15" fontId="24" fillId="15" borderId="49" xfId="11" applyNumberFormat="1" applyFont="1" applyFill="1" applyBorder="1" applyAlignment="1">
      <alignment horizontal="center"/>
    </xf>
    <xf numFmtId="15" fontId="24" fillId="15" borderId="14" xfId="11" applyNumberFormat="1" applyFont="1" applyFill="1" applyBorder="1" applyAlignment="1">
      <alignment horizontal="center"/>
    </xf>
    <xf numFmtId="0" fontId="5" fillId="15" borderId="48" xfId="10" applyFont="1" applyFill="1" applyBorder="1"/>
    <xf numFmtId="171" fontId="5" fillId="15" borderId="48" xfId="10" applyNumberFormat="1" applyFont="1" applyFill="1" applyBorder="1" applyAlignment="1">
      <alignment horizontal="right" indent="1"/>
    </xf>
    <xf numFmtId="171" fontId="0" fillId="17" borderId="0" xfId="0" applyNumberFormat="1" applyFill="1"/>
    <xf numFmtId="165" fontId="5" fillId="15" borderId="48" xfId="10" applyNumberFormat="1" applyFont="1" applyFill="1" applyBorder="1" applyAlignment="1">
      <alignment horizontal="right" indent="1"/>
    </xf>
    <xf numFmtId="166" fontId="5" fillId="15" borderId="48" xfId="2" applyNumberFormat="1" applyFont="1" applyFill="1" applyBorder="1" applyAlignment="1">
      <alignment horizontal="right" indent="1"/>
    </xf>
    <xf numFmtId="165" fontId="5" fillId="15" borderId="50" xfId="10" applyNumberFormat="1" applyFont="1" applyFill="1" applyBorder="1" applyAlignment="1">
      <alignment horizontal="right" indent="1"/>
    </xf>
    <xf numFmtId="0" fontId="5" fillId="15" borderId="48" xfId="10" applyFont="1" applyFill="1" applyBorder="1" applyAlignment="1">
      <alignment horizontal="right" indent="1"/>
    </xf>
    <xf numFmtId="15" fontId="3" fillId="15" borderId="48" xfId="10" quotePrefix="1" applyNumberFormat="1" applyFont="1" applyFill="1" applyBorder="1" applyAlignment="1">
      <alignment horizontal="right" indent="1"/>
    </xf>
    <xf numFmtId="166" fontId="5" fillId="18" borderId="48" xfId="2" applyNumberFormat="1" applyFont="1" applyFill="1" applyBorder="1" applyAlignment="1">
      <alignment horizontal="right" indent="1"/>
    </xf>
    <xf numFmtId="166" fontId="5" fillId="17" borderId="9" xfId="2" applyNumberFormat="1" applyFont="1" applyFill="1" applyBorder="1" applyAlignment="1">
      <alignment horizontal="right" indent="1"/>
    </xf>
    <xf numFmtId="166" fontId="3" fillId="15" borderId="48" xfId="10" applyNumberFormat="1" applyFont="1" applyFill="1" applyBorder="1" applyAlignment="1">
      <alignment horizontal="right" indent="1"/>
    </xf>
    <xf numFmtId="3" fontId="3" fillId="15" borderId="48" xfId="1" applyNumberFormat="1" applyFont="1" applyFill="1" applyBorder="1" applyAlignment="1">
      <alignment horizontal="right" indent="1"/>
    </xf>
    <xf numFmtId="3" fontId="3" fillId="21" borderId="48" xfId="10" applyNumberFormat="1" applyFont="1" applyFill="1" applyBorder="1" applyAlignment="1">
      <alignment horizontal="right" indent="1"/>
    </xf>
    <xf numFmtId="3" fontId="5" fillId="21" borderId="48" xfId="10" applyNumberFormat="1" applyFont="1" applyFill="1" applyBorder="1" applyAlignment="1">
      <alignment horizontal="right" indent="1"/>
    </xf>
    <xf numFmtId="166" fontId="3" fillId="21" borderId="48" xfId="2" applyNumberFormat="1" applyFont="1" applyFill="1" applyBorder="1" applyAlignment="1">
      <alignment horizontal="right" indent="1"/>
    </xf>
    <xf numFmtId="166" fontId="5" fillId="21" borderId="48" xfId="2" applyNumberFormat="1" applyFont="1" applyFill="1" applyBorder="1" applyAlignment="1">
      <alignment horizontal="right" indent="1"/>
    </xf>
    <xf numFmtId="3" fontId="3" fillId="15" borderId="48" xfId="2" applyNumberFormat="1" applyFont="1" applyFill="1" applyBorder="1" applyAlignment="1">
      <alignment horizontal="right" indent="1"/>
    </xf>
    <xf numFmtId="0" fontId="5" fillId="18" borderId="48" xfId="10" applyFont="1" applyFill="1" applyBorder="1" applyAlignment="1">
      <alignment horizontal="right" indent="1"/>
    </xf>
    <xf numFmtId="0" fontId="5" fillId="17" borderId="9" xfId="10" applyFont="1" applyFill="1" applyBorder="1" applyAlignment="1">
      <alignment horizontal="right" indent="1"/>
    </xf>
    <xf numFmtId="3" fontId="3" fillId="15" borderId="48" xfId="10" applyNumberFormat="1" applyFont="1" applyFill="1" applyBorder="1" applyAlignment="1">
      <alignment horizontal="right" indent="1"/>
    </xf>
    <xf numFmtId="3" fontId="5" fillId="15" borderId="48" xfId="10" applyNumberFormat="1" applyFont="1" applyFill="1" applyBorder="1" applyAlignment="1">
      <alignment horizontal="right" indent="1"/>
    </xf>
    <xf numFmtId="165" fontId="3" fillId="15" borderId="48" xfId="10" applyNumberFormat="1" applyFont="1" applyFill="1" applyBorder="1" applyAlignment="1">
      <alignment horizontal="right" indent="1"/>
    </xf>
    <xf numFmtId="3" fontId="3" fillId="15" borderId="51" xfId="10" applyNumberFormat="1" applyFont="1" applyFill="1" applyBorder="1" applyAlignment="1">
      <alignment horizontal="right" indent="1"/>
    </xf>
    <xf numFmtId="166" fontId="3" fillId="15" borderId="48" xfId="2" applyNumberFormat="1" applyFont="1" applyFill="1" applyBorder="1" applyAlignment="1">
      <alignment horizontal="right" indent="1"/>
    </xf>
    <xf numFmtId="1" fontId="3" fillId="15" borderId="48" xfId="10" applyNumberFormat="1" applyFont="1" applyFill="1" applyBorder="1" applyAlignment="1">
      <alignment horizontal="right" indent="1"/>
    </xf>
    <xf numFmtId="0" fontId="35" fillId="0" borderId="0" xfId="14" applyFont="1" applyFill="1" applyBorder="1"/>
    <xf numFmtId="0" fontId="3" fillId="0" borderId="0" xfId="14" applyFont="1" applyFill="1" applyBorder="1"/>
    <xf numFmtId="165" fontId="3" fillId="15" borderId="51" xfId="10" applyNumberFormat="1" applyFont="1" applyFill="1" applyBorder="1" applyAlignment="1">
      <alignment horizontal="right" indent="1"/>
    </xf>
    <xf numFmtId="0" fontId="3" fillId="0" borderId="0" xfId="10" applyFont="1" applyFill="1" applyBorder="1"/>
    <xf numFmtId="165" fontId="5" fillId="0" borderId="0" xfId="10" applyNumberFormat="1" applyFont="1" applyFill="1" applyBorder="1" applyAlignment="1">
      <alignment horizontal="right" indent="1"/>
    </xf>
    <xf numFmtId="166" fontId="0" fillId="0" borderId="0" xfId="2" applyNumberFormat="1" applyFont="1" applyFill="1" applyBorder="1"/>
    <xf numFmtId="0" fontId="5" fillId="0" borderId="0" xfId="10" applyFont="1" applyFill="1" applyBorder="1"/>
    <xf numFmtId="0" fontId="26" fillId="0" borderId="0" xfId="10" applyFont="1" applyFill="1" applyBorder="1"/>
    <xf numFmtId="0" fontId="36" fillId="17" borderId="0" xfId="10" applyFont="1" applyFill="1" applyBorder="1"/>
    <xf numFmtId="0" fontId="37" fillId="0" borderId="0" xfId="10" applyFont="1" applyFill="1" applyBorder="1"/>
    <xf numFmtId="0" fontId="38" fillId="17" borderId="0" xfId="10" applyFont="1" applyFill="1" applyBorder="1"/>
    <xf numFmtId="0" fontId="26" fillId="0" borderId="0" xfId="10" applyFont="1"/>
    <xf numFmtId="168" fontId="158" fillId="15" borderId="15" xfId="7" applyNumberFormat="1" applyFont="1" applyFill="1" applyBorder="1" applyAlignment="1" applyProtection="1">
      <alignment horizontal="right" vertical="center"/>
    </xf>
    <xf numFmtId="168" fontId="24" fillId="15" borderId="15" xfId="7" applyNumberFormat="1" applyFont="1" applyFill="1" applyBorder="1" applyAlignment="1" applyProtection="1">
      <alignment horizontal="right" vertical="center"/>
    </xf>
    <xf numFmtId="168" fontId="159" fillId="15" borderId="15" xfId="7" applyNumberFormat="1" applyFont="1" applyFill="1" applyBorder="1" applyAlignment="1" applyProtection="1">
      <alignment horizontal="right" vertical="center"/>
    </xf>
    <xf numFmtId="168" fontId="159" fillId="15" borderId="16" xfId="7" applyNumberFormat="1" applyFont="1" applyFill="1" applyBorder="1" applyAlignment="1" applyProtection="1">
      <alignment horizontal="right" vertical="center"/>
    </xf>
    <xf numFmtId="37" fontId="24" fillId="16" borderId="14" xfId="5" applyNumberFormat="1" applyFont="1" applyFill="1" applyBorder="1" applyAlignment="1" applyProtection="1">
      <alignment horizontal="center" vertical="center"/>
    </xf>
    <xf numFmtId="0" fontId="5" fillId="17" borderId="0" xfId="9" applyNumberFormat="1" applyFont="1" applyFill="1" applyAlignment="1">
      <alignment wrapText="1"/>
    </xf>
    <xf numFmtId="0" fontId="13" fillId="0" borderId="0" xfId="4" applyFont="1" applyFill="1" applyBorder="1" applyAlignment="1">
      <alignment horizontal="left" vertical="center" wrapText="1"/>
    </xf>
  </cellXfs>
  <cellStyles count="2288">
    <cellStyle name=" 1" xfId="16"/>
    <cellStyle name=" Task]_x000d__x000a_TaskName=Scan At_x000d__x000a_TaskID=3_x000d__x000a_WorkstationName=SmarTone_x000d__x000a_LastExecuted=0_x000d__x000a_LastSt" xfId="17"/>
    <cellStyle name="%" xfId="18"/>
    <cellStyle name="******************************************" xfId="19"/>
    <cellStyle name="****************************************** 2" xfId="20"/>
    <cellStyle name="_01 PL 2006 CM" xfId="21"/>
    <cellStyle name="_01 PL 2007 CM" xfId="22"/>
    <cellStyle name="_01 PL 2008 CM" xfId="23"/>
    <cellStyle name="_01 WS IP dial-up (64K) port CE 5-7 2006" xfId="24"/>
    <cellStyle name="_02 WS IP LL (64K) port CE 5-7 2006" xfId="25"/>
    <cellStyle name="_03 WS International peering CE 5-7 2006" xfId="26"/>
    <cellStyle name="_04.12_BB szegmens bontás" xfId="27"/>
    <cellStyle name="_04.12_BB szegmens bontás_BB_demand_fp_3_lzs_2" xfId="28"/>
    <cellStyle name="_04.12_BB szegmens bontás_Másolat eredetijeHu macro data_fp" xfId="29"/>
    <cellStyle name="_05 WS ADSL CE 5-7 2006" xfId="30"/>
    <cellStyle name="_0503_Stat_MobiMak2_final" xfId="31"/>
    <cellStyle name="_06 CATV poles-plan CE 5-7 2006" xfId="32"/>
    <cellStyle name="_07 1 Ghz optical line BP2005 CE 3.9" xfId="33"/>
    <cellStyle name="_07 1 Ghz optical line-plan CE 5-7 2006" xfId="34"/>
    <cellStyle name="_070425_Strat modell_TD_v1" xfId="35"/>
    <cellStyle name="_070601_Mobile market_v2_2007" xfId="36"/>
    <cellStyle name="_070703_Strat modell_TD_v6" xfId="37"/>
    <cellStyle name="_08 1 Premium Rate TVT" xfId="38"/>
    <cellStyle name="_09 PSTN network access service CE 5-7 2006" xfId="39"/>
    <cellStyle name="_20070402 IPF2007 HU + 06 Actuals -_TMH view_v1 " xfId="40"/>
    <cellStyle name="_2008 FC 9_3 postpaid DFP RPC CBU_BBU 2012" xfId="41"/>
    <cellStyle name="_2008 FC 9_3 postpaid DFP RPC CBU_BBU 2012 REVENUE_BBU extract" xfId="42"/>
    <cellStyle name="_Adatszolgáltatás-Leányvállalatoknak-2006-ENGLISH" xfId="43"/>
    <cellStyle name="_BB_20091019_FC9p3_2010_es_budget" xfId="44"/>
    <cellStyle name="_BB_demand_fp_3_lzs_2" xfId="45"/>
    <cellStyle name="_Book2" xfId="46"/>
    <cellStyle name="_CE 4.8 summary" xfId="47"/>
    <cellStyle name="_Connection CE 3 9" xfId="48"/>
    <cellStyle name="_Copy of Book1" xfId="49"/>
    <cellStyle name="_CurrencySpace" xfId="50"/>
    <cellStyle name="_CurrencySpace 2" xfId="51"/>
    <cellStyle name="_Data CE 5-7 2006 - update v.12.05.2006" xfId="52"/>
    <cellStyle name="_elbocsátási ktg-CT" xfId="53"/>
    <cellStyle name="_Előfizszám, naturáliák 2002-2004" xfId="54"/>
    <cellStyle name="_Estimations (MTcom-MTnet)" xfId="55"/>
    <cellStyle name="_GS Equity Research Driver Comparison" xfId="56"/>
    <cellStyle name="_GS Equity Research Driver Comparison 2" xfId="57"/>
    <cellStyle name="_GS Model of VSTR" xfId="58"/>
    <cellStyle name="_GS Model of VSTR 2" xfId="59"/>
    <cellStyle name="_Győr 2001PPvarh1" xfId="60"/>
    <cellStyle name="_havi riport Terv 2002. Gy-M-T. 01-12 hó" xfId="61"/>
    <cellStyle name="_IDA,DialUp CE 5-7 2006" xfId="62"/>
    <cellStyle name="_Internet CE 8.4 2006" xfId="63"/>
    <cellStyle name="_Internet regresszio_Demand function by country_v3" xfId="64"/>
    <cellStyle name="_KCBC_BP_10 06 05_harmonized" xfId="65"/>
    <cellStyle name="_LL   input za CE7_5_19.08" xfId="66"/>
    <cellStyle name="_MakTel_Co_2002A_2003CEv5" xfId="67"/>
    <cellStyle name="_Market model - setup Nostradamus DK v5" xfId="68"/>
    <cellStyle name="_Marketing Input 2-10" xfId="69"/>
    <cellStyle name="_MarketModell_Mobilerész_VD" xfId="70"/>
    <cellStyle name="_McKinsey light_update_v21.54(TMH final)" xfId="71"/>
    <cellStyle name="_mobile_Broadband ARPU" xfId="72"/>
    <cellStyle name="_mobile_Broadband ARPU_BB_demand_fp_3_lzs_2" xfId="73"/>
    <cellStyle name="_mobile_Broadband ARPU_Másolat eredetijeHu macro data_fp" xfId="74"/>
    <cellStyle name="_Mobimak2002A_2003CEv5" xfId="75"/>
    <cellStyle name="_model CE 8.4" xfId="76"/>
    <cellStyle name="_Model_TMNL_051129 base case_TMNLcheck_v1 4" xfId="77"/>
    <cellStyle name="_MTelGroup_NetEffects_2ndGSMop" xfId="78"/>
    <cellStyle name="_összesítő-2007-1 hó" xfId="79"/>
    <cellStyle name="_Q4 várható eredmenyek" xfId="80"/>
    <cellStyle name="_Quick_0603" xfId="81"/>
    <cellStyle name="_Reality check" xfId="82"/>
    <cellStyle name="_Revenue model Budget 2008 v.1" xfId="83"/>
    <cellStyle name="_Revenue model CE 5_7  v.9 26.05.2006" xfId="84"/>
    <cellStyle name="_RIO CE 5-7 2006" xfId="85"/>
    <cellStyle name="_Sheet1" xfId="86"/>
    <cellStyle name="_Sheet2" xfId="87"/>
    <cellStyle name="_T-Kábel_VoCaTV_v3-9" xfId="88"/>
    <cellStyle name="_ViDaNet_havi_jelentes_2006_12" xfId="89"/>
    <cellStyle name="_Voice CE 5-7 2006 - za prakjanje" xfId="90"/>
    <cellStyle name="_VPN, MakPak End July" xfId="91"/>
    <cellStyle name="_WSbevételek_2003-2006" xfId="92"/>
    <cellStyle name="=C:\WINNT\SYSTEM32\COMMAND.COM" xfId="93"/>
    <cellStyle name="=C:\WINNT\SYSTEM32\COMMAND.COM 2" xfId="94"/>
    <cellStyle name="=C:\WINNT35\SYSTEM32\COMMAND.COM" xfId="95"/>
    <cellStyle name="=C:\WINNT35\SYSTEM32\COMMAND.COM 2" xfId="96"/>
    <cellStyle name="0000" xfId="97"/>
    <cellStyle name="000000" xfId="98"/>
    <cellStyle name="20% - 1. jelölőszín 2" xfId="99"/>
    <cellStyle name="20% - 1. jelölőszín 3" xfId="100"/>
    <cellStyle name="20% - 2. jelölőszín 2" xfId="101"/>
    <cellStyle name="20% - 2. jelölőszín 3" xfId="102"/>
    <cellStyle name="20% - 3. jelölőszín 2" xfId="103"/>
    <cellStyle name="20% - 3. jelölőszín 3" xfId="104"/>
    <cellStyle name="20% - 4. jelölőszín 2" xfId="105"/>
    <cellStyle name="20% - 4. jelölőszín 3" xfId="106"/>
    <cellStyle name="20% - 5. jelölőszín 2" xfId="107"/>
    <cellStyle name="20% - 5. jelölőszín 3" xfId="108"/>
    <cellStyle name="20% - 6. jelölőszín 2" xfId="109"/>
    <cellStyle name="20% - 6. jelölőszín 3" xfId="110"/>
    <cellStyle name="20% - Accent1" xfId="111"/>
    <cellStyle name="20% - Accent1 2" xfId="112"/>
    <cellStyle name="20% - Accent1 2 2" xfId="113"/>
    <cellStyle name="20% - Accent1 3" xfId="114"/>
    <cellStyle name="20% - Accent1 4" xfId="115"/>
    <cellStyle name="20% - Accent1 5" xfId="116"/>
    <cellStyle name="20% - Accent1 6" xfId="117"/>
    <cellStyle name="20% - Accent2" xfId="118"/>
    <cellStyle name="20% - Accent2 2" xfId="119"/>
    <cellStyle name="20% - Accent2 2 2" xfId="120"/>
    <cellStyle name="20% - Accent2 3" xfId="121"/>
    <cellStyle name="20% - Accent2 4" xfId="122"/>
    <cellStyle name="20% - Accent2 5" xfId="123"/>
    <cellStyle name="20% - Accent2 6" xfId="124"/>
    <cellStyle name="20% - Accent3" xfId="125"/>
    <cellStyle name="20% - Accent3 2" xfId="126"/>
    <cellStyle name="20% - Accent3 2 2" xfId="127"/>
    <cellStyle name="20% - Accent3 3" xfId="128"/>
    <cellStyle name="20% - Accent3 4" xfId="129"/>
    <cellStyle name="20% - Accent3 5" xfId="130"/>
    <cellStyle name="20% - Accent3 6" xfId="131"/>
    <cellStyle name="20% - Accent4" xfId="132"/>
    <cellStyle name="20% - Accent4 2" xfId="133"/>
    <cellStyle name="20% - Accent4 2 2" xfId="134"/>
    <cellStyle name="20% - Accent4 3" xfId="135"/>
    <cellStyle name="20% - Accent4 4" xfId="136"/>
    <cellStyle name="20% - Accent4 5" xfId="137"/>
    <cellStyle name="20% - Accent4 6" xfId="138"/>
    <cellStyle name="20% - Accent5" xfId="139"/>
    <cellStyle name="20% - Accent5 2" xfId="140"/>
    <cellStyle name="20% - Accent5 2 2" xfId="141"/>
    <cellStyle name="20% - Accent5 3" xfId="142"/>
    <cellStyle name="20% - Accent5 4" xfId="143"/>
    <cellStyle name="20% - Accent5 5" xfId="144"/>
    <cellStyle name="20% - Accent5 6" xfId="145"/>
    <cellStyle name="20% - Accent6" xfId="146"/>
    <cellStyle name="20% - Accent6 2" xfId="147"/>
    <cellStyle name="20% - Accent6 2 2" xfId="148"/>
    <cellStyle name="20% - Accent6 3" xfId="149"/>
    <cellStyle name="20% - Accent6 4" xfId="150"/>
    <cellStyle name="20% - Accent6 5" xfId="151"/>
    <cellStyle name="20% - Accent6 6" xfId="152"/>
    <cellStyle name="40% - 1. jelölőszín 2" xfId="153"/>
    <cellStyle name="40% - 1. jelölőszín 3" xfId="154"/>
    <cellStyle name="40% - 2. jelölőszín 2" xfId="155"/>
    <cellStyle name="40% - 3. jelölőszín 2" xfId="156"/>
    <cellStyle name="40% - 3. jelölőszín 3" xfId="157"/>
    <cellStyle name="40% - 4. jelölőszín 2" xfId="158"/>
    <cellStyle name="40% - 4. jelölőszín 3" xfId="159"/>
    <cellStyle name="40% - 5. jelölőszín 2" xfId="160"/>
    <cellStyle name="40% - 5. jelölőszín 3" xfId="161"/>
    <cellStyle name="40% - 6. jelölőszín 2" xfId="162"/>
    <cellStyle name="40% - 6. jelölőszín 3" xfId="163"/>
    <cellStyle name="40% - Accent1" xfId="164"/>
    <cellStyle name="40% - Accent1 2" xfId="165"/>
    <cellStyle name="40% - Accent1 2 2" xfId="166"/>
    <cellStyle name="40% - Accent1 3" xfId="167"/>
    <cellStyle name="40% - Accent1 4" xfId="168"/>
    <cellStyle name="40% - Accent1 5" xfId="169"/>
    <cellStyle name="40% - Accent1 6" xfId="170"/>
    <cellStyle name="40% - Accent2" xfId="171"/>
    <cellStyle name="40% - Accent2 2" xfId="172"/>
    <cellStyle name="40% - Accent2 2 2" xfId="173"/>
    <cellStyle name="40% - Accent2 3" xfId="174"/>
    <cellStyle name="40% - Accent2 4" xfId="175"/>
    <cellStyle name="40% - Accent2 5" xfId="176"/>
    <cellStyle name="40% - Accent2 6" xfId="177"/>
    <cellStyle name="40% - Accent3" xfId="178"/>
    <cellStyle name="40% - Accent3 2" xfId="179"/>
    <cellStyle name="40% - Accent3 2 2" xfId="180"/>
    <cellStyle name="40% - Accent3 3" xfId="181"/>
    <cellStyle name="40% - Accent3 4" xfId="182"/>
    <cellStyle name="40% - Accent3 5" xfId="183"/>
    <cellStyle name="40% - Accent3 6" xfId="184"/>
    <cellStyle name="40% - Accent4" xfId="185"/>
    <cellStyle name="40% - Accent4 2" xfId="186"/>
    <cellStyle name="40% - Accent4 2 2" xfId="187"/>
    <cellStyle name="40% - Accent4 3" xfId="188"/>
    <cellStyle name="40% - Accent4 4" xfId="189"/>
    <cellStyle name="40% - Accent4 5" xfId="190"/>
    <cellStyle name="40% - Accent4 6" xfId="191"/>
    <cellStyle name="40% - Accent5" xfId="192"/>
    <cellStyle name="40% - Accent5 2" xfId="193"/>
    <cellStyle name="40% - Accent5 2 2" xfId="194"/>
    <cellStyle name="40% - Accent5 3" xfId="195"/>
    <cellStyle name="40% - Accent5 4" xfId="196"/>
    <cellStyle name="40% - Accent5 5" xfId="197"/>
    <cellStyle name="40% - Accent5 6" xfId="198"/>
    <cellStyle name="40% - Accent6" xfId="199"/>
    <cellStyle name="40% - Accent6 2" xfId="200"/>
    <cellStyle name="40% - Accent6 2 2" xfId="201"/>
    <cellStyle name="40% - Accent6 3" xfId="202"/>
    <cellStyle name="40% - Accent6 4" xfId="203"/>
    <cellStyle name="40% - Accent6 5" xfId="204"/>
    <cellStyle name="40% - Accent6 6" xfId="205"/>
    <cellStyle name="60% - 1. jelölőszín 2" xfId="206"/>
    <cellStyle name="60% - 1. jelölőszín 3" xfId="207"/>
    <cellStyle name="60% - 2. jelölőszín 2" xfId="208"/>
    <cellStyle name="60% - 3. jelölőszín 2" xfId="209"/>
    <cellStyle name="60% - 3. jelölőszín 3" xfId="210"/>
    <cellStyle name="60% - 4. jelölőszín 2" xfId="211"/>
    <cellStyle name="60% - 4. jelölőszín 3" xfId="212"/>
    <cellStyle name="60% - 5. jelölőszín 2" xfId="213"/>
    <cellStyle name="60% - 5. jelölőszín 3" xfId="214"/>
    <cellStyle name="60% - 6. jelölőszín 2" xfId="215"/>
    <cellStyle name="60% - 6. jelölőszín 3" xfId="216"/>
    <cellStyle name="60% - Accent1" xfId="217"/>
    <cellStyle name="60% - Accent1 2" xfId="218"/>
    <cellStyle name="60% - Accent2" xfId="219"/>
    <cellStyle name="60% - Accent2 2" xfId="220"/>
    <cellStyle name="60% - Accent3" xfId="221"/>
    <cellStyle name="60% - Accent3 2" xfId="222"/>
    <cellStyle name="60% - Accent4" xfId="223"/>
    <cellStyle name="60% - Accent4 2" xfId="224"/>
    <cellStyle name="60% - Accent5" xfId="225"/>
    <cellStyle name="60% - Accent5 2" xfId="226"/>
    <cellStyle name="60% - Accent6" xfId="227"/>
    <cellStyle name="60% - Accent6 2" xfId="228"/>
    <cellStyle name="–á%@" xfId="229"/>
    <cellStyle name="–á%@ 2" xfId="230"/>
    <cellStyle name="–á%@ 3" xfId="231"/>
    <cellStyle name="–á%@_20130319_CAPEX Tab TMUS from 2014 Draft MS" xfId="232"/>
    <cellStyle name="Accent1" xfId="233"/>
    <cellStyle name="Accent1 - 20%" xfId="234"/>
    <cellStyle name="Accent1 - 40%" xfId="235"/>
    <cellStyle name="Accent1 - 60%" xfId="236"/>
    <cellStyle name="Accent1 10" xfId="237"/>
    <cellStyle name="Accent1 11" xfId="238"/>
    <cellStyle name="Accent1 12" xfId="239"/>
    <cellStyle name="Accent1 13" xfId="240"/>
    <cellStyle name="Accent1 14" xfId="241"/>
    <cellStyle name="Accent1 15" xfId="242"/>
    <cellStyle name="Accent1 16" xfId="243"/>
    <cellStyle name="Accent1 17" xfId="244"/>
    <cellStyle name="Accent1 18" xfId="245"/>
    <cellStyle name="Accent1 19" xfId="246"/>
    <cellStyle name="Accent1 2" xfId="247"/>
    <cellStyle name="Accent1 2 2" xfId="248"/>
    <cellStyle name="Accent1 20" xfId="249"/>
    <cellStyle name="Accent1 21" xfId="250"/>
    <cellStyle name="Accent1 22" xfId="251"/>
    <cellStyle name="Accent1 23" xfId="252"/>
    <cellStyle name="Accent1 24" xfId="253"/>
    <cellStyle name="Accent1 25" xfId="254"/>
    <cellStyle name="Accent1 26" xfId="255"/>
    <cellStyle name="Accent1 27" xfId="256"/>
    <cellStyle name="Accent1 28" xfId="257"/>
    <cellStyle name="Accent1 29" xfId="258"/>
    <cellStyle name="Accent1 3" xfId="259"/>
    <cellStyle name="Accent1 3 2" xfId="260"/>
    <cellStyle name="Accent1 30" xfId="261"/>
    <cellStyle name="Accent1 31" xfId="262"/>
    <cellStyle name="Accent1 32" xfId="263"/>
    <cellStyle name="Accent1 4" xfId="264"/>
    <cellStyle name="Accent1 4 2" xfId="265"/>
    <cellStyle name="Accent1 5" xfId="266"/>
    <cellStyle name="Accent1 6" xfId="267"/>
    <cellStyle name="Accent1 7" xfId="268"/>
    <cellStyle name="Accent1 8" xfId="269"/>
    <cellStyle name="Accent1 9" xfId="270"/>
    <cellStyle name="Accent2" xfId="271"/>
    <cellStyle name="Accent2 - 20%" xfId="272"/>
    <cellStyle name="Accent2 - 40%" xfId="273"/>
    <cellStyle name="Accent2 - 60%" xfId="274"/>
    <cellStyle name="Accent2 10" xfId="275"/>
    <cellStyle name="Accent2 11" xfId="276"/>
    <cellStyle name="Accent2 12" xfId="277"/>
    <cellStyle name="Accent2 13" xfId="278"/>
    <cellStyle name="Accent2 14" xfId="279"/>
    <cellStyle name="Accent2 15" xfId="280"/>
    <cellStyle name="Accent2 16" xfId="281"/>
    <cellStyle name="Accent2 17" xfId="282"/>
    <cellStyle name="Accent2 18" xfId="283"/>
    <cellStyle name="Accent2 19" xfId="284"/>
    <cellStyle name="Accent2 2" xfId="285"/>
    <cellStyle name="Accent2 2 2" xfId="286"/>
    <cellStyle name="Accent2 20" xfId="287"/>
    <cellStyle name="Accent2 21" xfId="288"/>
    <cellStyle name="Accent2 22" xfId="289"/>
    <cellStyle name="Accent2 23" xfId="290"/>
    <cellStyle name="Accent2 24" xfId="291"/>
    <cellStyle name="Accent2 25" xfId="292"/>
    <cellStyle name="Accent2 26" xfId="293"/>
    <cellStyle name="Accent2 27" xfId="294"/>
    <cellStyle name="Accent2 28" xfId="295"/>
    <cellStyle name="Accent2 29" xfId="296"/>
    <cellStyle name="Accent2 3" xfId="297"/>
    <cellStyle name="Accent2 3 2" xfId="298"/>
    <cellStyle name="Accent2 30" xfId="299"/>
    <cellStyle name="Accent2 31" xfId="300"/>
    <cellStyle name="Accent2 32" xfId="301"/>
    <cellStyle name="Accent2 4" xfId="302"/>
    <cellStyle name="Accent2 4 2" xfId="303"/>
    <cellStyle name="Accent2 5" xfId="304"/>
    <cellStyle name="Accent2 6" xfId="305"/>
    <cellStyle name="Accent2 7" xfId="306"/>
    <cellStyle name="Accent2 8" xfId="307"/>
    <cellStyle name="Accent2 9" xfId="308"/>
    <cellStyle name="Accent3" xfId="309"/>
    <cellStyle name="Accent3 - 20%" xfId="310"/>
    <cellStyle name="Accent3 - 40%" xfId="311"/>
    <cellStyle name="Accent3 - 60%" xfId="312"/>
    <cellStyle name="Accent3 10" xfId="313"/>
    <cellStyle name="Accent3 11" xfId="314"/>
    <cellStyle name="Accent3 12" xfId="315"/>
    <cellStyle name="Accent3 13" xfId="316"/>
    <cellStyle name="Accent3 14" xfId="317"/>
    <cellStyle name="Accent3 15" xfId="318"/>
    <cellStyle name="Accent3 16" xfId="319"/>
    <cellStyle name="Accent3 17" xfId="320"/>
    <cellStyle name="Accent3 18" xfId="321"/>
    <cellStyle name="Accent3 19" xfId="322"/>
    <cellStyle name="Accent3 2" xfId="323"/>
    <cellStyle name="Accent3 2 2" xfId="324"/>
    <cellStyle name="Accent3 20" xfId="325"/>
    <cellStyle name="Accent3 21" xfId="326"/>
    <cellStyle name="Accent3 22" xfId="327"/>
    <cellStyle name="Accent3 23" xfId="328"/>
    <cellStyle name="Accent3 24" xfId="329"/>
    <cellStyle name="Accent3 25" xfId="330"/>
    <cellStyle name="Accent3 26" xfId="331"/>
    <cellStyle name="Accent3 27" xfId="332"/>
    <cellStyle name="Accent3 28" xfId="333"/>
    <cellStyle name="Accent3 29" xfId="334"/>
    <cellStyle name="Accent3 3" xfId="335"/>
    <cellStyle name="Accent3 3 2" xfId="336"/>
    <cellStyle name="Accent3 30" xfId="337"/>
    <cellStyle name="Accent3 31" xfId="338"/>
    <cellStyle name="Accent3 4" xfId="339"/>
    <cellStyle name="Accent3 4 2" xfId="340"/>
    <cellStyle name="Accent3 5" xfId="341"/>
    <cellStyle name="Accent3 6" xfId="342"/>
    <cellStyle name="Accent3 7" xfId="343"/>
    <cellStyle name="Accent3 8" xfId="344"/>
    <cellStyle name="Accent3 9" xfId="345"/>
    <cellStyle name="Accent4" xfId="346"/>
    <cellStyle name="Accent4 - 20%" xfId="347"/>
    <cellStyle name="Accent4 - 40%" xfId="348"/>
    <cellStyle name="Accent4 - 60%" xfId="349"/>
    <cellStyle name="Accent4 10" xfId="350"/>
    <cellStyle name="Accent4 11" xfId="351"/>
    <cellStyle name="Accent4 12" xfId="352"/>
    <cellStyle name="Accent4 13" xfId="353"/>
    <cellStyle name="Accent4 14" xfId="354"/>
    <cellStyle name="Accent4 15" xfId="355"/>
    <cellStyle name="Accent4 16" xfId="356"/>
    <cellStyle name="Accent4 17" xfId="357"/>
    <cellStyle name="Accent4 18" xfId="358"/>
    <cellStyle name="Accent4 19" xfId="359"/>
    <cellStyle name="Accent4 2" xfId="360"/>
    <cellStyle name="Accent4 2 2" xfId="361"/>
    <cellStyle name="Accent4 20" xfId="362"/>
    <cellStyle name="Accent4 21" xfId="363"/>
    <cellStyle name="Accent4 22" xfId="364"/>
    <cellStyle name="Accent4 23" xfId="365"/>
    <cellStyle name="Accent4 24" xfId="366"/>
    <cellStyle name="Accent4 25" xfId="367"/>
    <cellStyle name="Accent4 26" xfId="368"/>
    <cellStyle name="Accent4 27" xfId="369"/>
    <cellStyle name="Accent4 28" xfId="370"/>
    <cellStyle name="Accent4 29" xfId="371"/>
    <cellStyle name="Accent4 3" xfId="372"/>
    <cellStyle name="Accent4 3 2" xfId="373"/>
    <cellStyle name="Accent4 30" xfId="374"/>
    <cellStyle name="Accent4 31" xfId="375"/>
    <cellStyle name="Accent4 4" xfId="376"/>
    <cellStyle name="Accent4 4 2" xfId="377"/>
    <cellStyle name="Accent4 5" xfId="378"/>
    <cellStyle name="Accent4 6" xfId="379"/>
    <cellStyle name="Accent4 7" xfId="380"/>
    <cellStyle name="Accent4 8" xfId="381"/>
    <cellStyle name="Accent4 9" xfId="382"/>
    <cellStyle name="Accent5" xfId="383"/>
    <cellStyle name="Accent5 - 20%" xfId="384"/>
    <cellStyle name="Accent5 - 40%" xfId="385"/>
    <cellStyle name="Accent5 - 60%" xfId="386"/>
    <cellStyle name="Accent5 10" xfId="387"/>
    <cellStyle name="Accent5 11" xfId="388"/>
    <cellStyle name="Accent5 12" xfId="389"/>
    <cellStyle name="Accent5 13" xfId="390"/>
    <cellStyle name="Accent5 14" xfId="391"/>
    <cellStyle name="Accent5 15" xfId="392"/>
    <cellStyle name="Accent5 16" xfId="393"/>
    <cellStyle name="Accent5 17" xfId="394"/>
    <cellStyle name="Accent5 18" xfId="395"/>
    <cellStyle name="Accent5 19" xfId="396"/>
    <cellStyle name="Accent5 2" xfId="397"/>
    <cellStyle name="Accent5 2 2" xfId="398"/>
    <cellStyle name="Accent5 20" xfId="399"/>
    <cellStyle name="Accent5 21" xfId="400"/>
    <cellStyle name="Accent5 22" xfId="401"/>
    <cellStyle name="Accent5 23" xfId="402"/>
    <cellStyle name="Accent5 24" xfId="403"/>
    <cellStyle name="Accent5 25" xfId="404"/>
    <cellStyle name="Accent5 26" xfId="405"/>
    <cellStyle name="Accent5 27" xfId="406"/>
    <cellStyle name="Accent5 28" xfId="407"/>
    <cellStyle name="Accent5 29" xfId="408"/>
    <cellStyle name="Accent5 3" xfId="409"/>
    <cellStyle name="Accent5 3 2" xfId="410"/>
    <cellStyle name="Accent5 30" xfId="411"/>
    <cellStyle name="Accent5 31" xfId="412"/>
    <cellStyle name="Accent5 32" xfId="413"/>
    <cellStyle name="Accent5 4" xfId="414"/>
    <cellStyle name="Accent5 4 2" xfId="415"/>
    <cellStyle name="Accent5 5" xfId="416"/>
    <cellStyle name="Accent5 6" xfId="417"/>
    <cellStyle name="Accent5 7" xfId="418"/>
    <cellStyle name="Accent5 8" xfId="419"/>
    <cellStyle name="Accent5 9" xfId="420"/>
    <cellStyle name="Accent6" xfId="421"/>
    <cellStyle name="Accent6 - 20%" xfId="422"/>
    <cellStyle name="Accent6 - 40%" xfId="423"/>
    <cellStyle name="Accent6 - 60%" xfId="424"/>
    <cellStyle name="Accent6 10" xfId="425"/>
    <cellStyle name="Accent6 11" xfId="426"/>
    <cellStyle name="Accent6 12" xfId="427"/>
    <cellStyle name="Accent6 13" xfId="428"/>
    <cellStyle name="Accent6 14" xfId="429"/>
    <cellStyle name="Accent6 15" xfId="430"/>
    <cellStyle name="Accent6 16" xfId="431"/>
    <cellStyle name="Accent6 17" xfId="432"/>
    <cellStyle name="Accent6 18" xfId="433"/>
    <cellStyle name="Accent6 19" xfId="434"/>
    <cellStyle name="Accent6 2" xfId="435"/>
    <cellStyle name="Accent6 2 2" xfId="436"/>
    <cellStyle name="Accent6 20" xfId="437"/>
    <cellStyle name="Accent6 21" xfId="438"/>
    <cellStyle name="Accent6 22" xfId="439"/>
    <cellStyle name="Accent6 23" xfId="440"/>
    <cellStyle name="Accent6 24" xfId="441"/>
    <cellStyle name="Accent6 25" xfId="442"/>
    <cellStyle name="Accent6 26" xfId="443"/>
    <cellStyle name="Accent6 27" xfId="444"/>
    <cellStyle name="Accent6 28" xfId="445"/>
    <cellStyle name="Accent6 29" xfId="446"/>
    <cellStyle name="Accent6 3" xfId="447"/>
    <cellStyle name="Accent6 3 2" xfId="448"/>
    <cellStyle name="Accent6 30" xfId="449"/>
    <cellStyle name="Accent6 31" xfId="450"/>
    <cellStyle name="Accent6 32" xfId="451"/>
    <cellStyle name="Accent6 4" xfId="452"/>
    <cellStyle name="Accent6 4 2" xfId="453"/>
    <cellStyle name="Accent6 5" xfId="454"/>
    <cellStyle name="Accent6 6" xfId="455"/>
    <cellStyle name="Accent6 7" xfId="456"/>
    <cellStyle name="Accent6 8" xfId="457"/>
    <cellStyle name="Accent6 9" xfId="458"/>
    <cellStyle name="AFE" xfId="459"/>
    <cellStyle name="AFE 2" xfId="460"/>
    <cellStyle name="Bad" xfId="461"/>
    <cellStyle name="Bad 2" xfId="462"/>
    <cellStyle name="Bad 2 2" xfId="463"/>
    <cellStyle name="Bad 3" xfId="464"/>
    <cellStyle name="Bad 4" xfId="465"/>
    <cellStyle name="Bad 5" xfId="466"/>
    <cellStyle name="Bad 6" xfId="467"/>
    <cellStyle name="Besuchter Hyperlink_M&amp;A_Tool_V26" xfId="468"/>
    <cellStyle name="Bevitel 2" xfId="469"/>
    <cellStyle name="Bevitel 3" xfId="470"/>
    <cellStyle name="Bevitel 3 2" xfId="471"/>
    <cellStyle name="Bevitel 4" xfId="472"/>
    <cellStyle name="blank" xfId="473"/>
    <cellStyle name="Calc Currency (0)" xfId="474"/>
    <cellStyle name="Calc Currency (0) 2" xfId="475"/>
    <cellStyle name="Calc Currency (0) 3" xfId="476"/>
    <cellStyle name="Calc Currency (0) 4" xfId="477"/>
    <cellStyle name="Calc Currency (0) 4 2" xfId="478"/>
    <cellStyle name="Calc Currency (0) 5" xfId="479"/>
    <cellStyle name="Calc Currency (2)" xfId="480"/>
    <cellStyle name="Calc Currency (2) 2" xfId="481"/>
    <cellStyle name="Calc Currency (2) 3" xfId="482"/>
    <cellStyle name="Calc Currency (2) 4" xfId="483"/>
    <cellStyle name="Calc Currency (2) 4 2" xfId="484"/>
    <cellStyle name="Calc Currency (2) 5" xfId="485"/>
    <cellStyle name="Calc Percent (0)" xfId="486"/>
    <cellStyle name="Calc Percent (0) 2" xfId="487"/>
    <cellStyle name="Calc Percent (0) 3" xfId="488"/>
    <cellStyle name="Calc Percent (0) 4" xfId="489"/>
    <cellStyle name="Calc Percent (0) 4 2" xfId="490"/>
    <cellStyle name="Calc Percent (0) 5" xfId="491"/>
    <cellStyle name="Calc Percent (1)" xfId="492"/>
    <cellStyle name="Calc Percent (1) 2" xfId="493"/>
    <cellStyle name="Calc Percent (1) 3" xfId="494"/>
    <cellStyle name="Calc Percent (1) 4" xfId="495"/>
    <cellStyle name="Calc Percent (1) 4 2" xfId="496"/>
    <cellStyle name="Calc Percent (1) 5" xfId="497"/>
    <cellStyle name="Calc Percent (2)" xfId="498"/>
    <cellStyle name="Calc Percent (2) 2" xfId="499"/>
    <cellStyle name="Calc Percent (2) 3" xfId="500"/>
    <cellStyle name="Calc Percent (2) 4" xfId="501"/>
    <cellStyle name="Calc Percent (2) 4 2" xfId="502"/>
    <cellStyle name="Calc Percent (2) 5" xfId="503"/>
    <cellStyle name="Calc Units (0)" xfId="504"/>
    <cellStyle name="Calc Units (0) 2" xfId="505"/>
    <cellStyle name="Calc Units (0) 3" xfId="506"/>
    <cellStyle name="Calc Units (0) 4" xfId="507"/>
    <cellStyle name="Calc Units (0) 4 2" xfId="508"/>
    <cellStyle name="Calc Units (0) 5" xfId="509"/>
    <cellStyle name="Calc Units (1)" xfId="510"/>
    <cellStyle name="Calc Units (1) 2" xfId="511"/>
    <cellStyle name="Calc Units (1) 3" xfId="512"/>
    <cellStyle name="Calc Units (1) 4" xfId="513"/>
    <cellStyle name="Calc Units (1) 4 2" xfId="514"/>
    <cellStyle name="Calc Units (1) 5" xfId="515"/>
    <cellStyle name="Calc Units (2)" xfId="516"/>
    <cellStyle name="Calc Units (2) 2" xfId="517"/>
    <cellStyle name="Calc Units (2) 3" xfId="518"/>
    <cellStyle name="Calc Units (2) 4" xfId="519"/>
    <cellStyle name="Calc Units (2) 4 2" xfId="520"/>
    <cellStyle name="Calc Units (2) 5" xfId="521"/>
    <cellStyle name="Calculation" xfId="522"/>
    <cellStyle name="Calculation 2" xfId="523"/>
    <cellStyle name="Calculation 2 2" xfId="524"/>
    <cellStyle name="Calculation 3" xfId="525"/>
    <cellStyle name="Calculation 4" xfId="526"/>
    <cellStyle name="Calculation 5" xfId="527"/>
    <cellStyle name="Cash Flow Statement" xfId="528"/>
    <cellStyle name="Check Cell" xfId="529"/>
    <cellStyle name="Check Cell 2" xfId="530"/>
    <cellStyle name="Check Cell 2 2" xfId="531"/>
    <cellStyle name="Check Cell 3" xfId="532"/>
    <cellStyle name="Check Cell 4" xfId="533"/>
    <cellStyle name="Check Cell 5" xfId="534"/>
    <cellStyle name="Check Cell 6" xfId="535"/>
    <cellStyle name="Cím 2" xfId="536"/>
    <cellStyle name="Cím 3" xfId="537"/>
    <cellStyle name="Címsor 1 2" xfId="538"/>
    <cellStyle name="Címsor 1 3" xfId="539"/>
    <cellStyle name="Címsor 1 3 2" xfId="540"/>
    <cellStyle name="Címsor 1 4" xfId="541"/>
    <cellStyle name="Címsor 2 2" xfId="542"/>
    <cellStyle name="Címsor 2 3" xfId="543"/>
    <cellStyle name="Címsor 2 3 2" xfId="544"/>
    <cellStyle name="Címsor 2 4" xfId="545"/>
    <cellStyle name="Címsor 3 2" xfId="546"/>
    <cellStyle name="Címsor 3 3" xfId="547"/>
    <cellStyle name="Címsor 3 3 2" xfId="548"/>
    <cellStyle name="Címsor 3 4" xfId="549"/>
    <cellStyle name="Címsor 4 2" xfId="550"/>
    <cellStyle name="Címsor 4 3" xfId="551"/>
    <cellStyle name="Címsor 4 3 2" xfId="552"/>
    <cellStyle name="Címsor 4 4" xfId="553"/>
    <cellStyle name="Comma [0]_#6 Temps &amp; Contractors" xfId="554"/>
    <cellStyle name="Comma [00]" xfId="555"/>
    <cellStyle name="Comma [00] 2" xfId="556"/>
    <cellStyle name="Comma [00] 3" xfId="557"/>
    <cellStyle name="Comma [00] 4" xfId="558"/>
    <cellStyle name="Comma [00] 4 2" xfId="559"/>
    <cellStyle name="Comma [00] 5" xfId="560"/>
    <cellStyle name="Comma 10" xfId="561"/>
    <cellStyle name="Comma 11" xfId="562"/>
    <cellStyle name="Comma 12" xfId="563"/>
    <cellStyle name="Comma 13" xfId="564"/>
    <cellStyle name="Comma 14" xfId="565"/>
    <cellStyle name="Comma 15" xfId="566"/>
    <cellStyle name="Comma 16" xfId="567"/>
    <cellStyle name="Comma 17" xfId="568"/>
    <cellStyle name="Comma 18" xfId="569"/>
    <cellStyle name="Comma 19" xfId="570"/>
    <cellStyle name="Comma 2" xfId="571"/>
    <cellStyle name="Comma 2 2" xfId="572"/>
    <cellStyle name="Comma 2 3" xfId="573"/>
    <cellStyle name="Comma 2 4" xfId="574"/>
    <cellStyle name="Comma 20" xfId="575"/>
    <cellStyle name="Comma 21" xfId="576"/>
    <cellStyle name="Comma 22" xfId="577"/>
    <cellStyle name="Comma 23" xfId="578"/>
    <cellStyle name="Comma 24" xfId="579"/>
    <cellStyle name="Comma 25" xfId="580"/>
    <cellStyle name="Comma 26" xfId="581"/>
    <cellStyle name="Comma 27" xfId="582"/>
    <cellStyle name="Comma 28" xfId="583"/>
    <cellStyle name="Comma 29" xfId="584"/>
    <cellStyle name="Comma 3" xfId="585"/>
    <cellStyle name="Comma 30" xfId="586"/>
    <cellStyle name="Comma 31" xfId="587"/>
    <cellStyle name="Comma 32" xfId="588"/>
    <cellStyle name="Comma 33" xfId="589"/>
    <cellStyle name="Comma 34" xfId="590"/>
    <cellStyle name="Comma 35" xfId="591"/>
    <cellStyle name="Comma 36" xfId="592"/>
    <cellStyle name="Comma 37" xfId="593"/>
    <cellStyle name="Comma 38" xfId="594"/>
    <cellStyle name="Comma 39" xfId="595"/>
    <cellStyle name="Comma 4" xfId="596"/>
    <cellStyle name="Comma 40" xfId="597"/>
    <cellStyle name="Comma 41" xfId="598"/>
    <cellStyle name="Comma 5" xfId="599"/>
    <cellStyle name="Comma 6" xfId="600"/>
    <cellStyle name="Comma 7" xfId="601"/>
    <cellStyle name="Comma 8" xfId="602"/>
    <cellStyle name="Comma 9" xfId="603"/>
    <cellStyle name="Comma_#6 Temps &amp; Contractors" xfId="604"/>
    <cellStyle name="Copied" xfId="605"/>
    <cellStyle name="Currency [0]_#6 Temps &amp; Contractors" xfId="606"/>
    <cellStyle name="Currency [00]" xfId="607"/>
    <cellStyle name="Currency [00] 2" xfId="608"/>
    <cellStyle name="Currency [00] 3" xfId="609"/>
    <cellStyle name="Currency [00] 4" xfId="610"/>
    <cellStyle name="Currency [00] 4 2" xfId="611"/>
    <cellStyle name="Currency [00] 5" xfId="612"/>
    <cellStyle name="Currency_#6 Temps &amp; Contractors" xfId="613"/>
    <cellStyle name="Date Short" xfId="614"/>
    <cellStyle name="Date Short 2" xfId="615"/>
    <cellStyle name="Date Short 3" xfId="616"/>
    <cellStyle name="Date Short 4" xfId="617"/>
    <cellStyle name="Date Short 4 2" xfId="618"/>
    <cellStyle name="Datum" xfId="619"/>
    <cellStyle name="DELTA" xfId="620"/>
    <cellStyle name="DELTA 2" xfId="621"/>
    <cellStyle name="DELTA 3" xfId="622"/>
    <cellStyle name="DELTA 4" xfId="623"/>
    <cellStyle name="Dezimal [0]_066_otherDirectCosts_S&amp;D" xfId="624"/>
    <cellStyle name="Dezimal 2" xfId="625"/>
    <cellStyle name="Dezimal_066_otherDirectCosts_S&amp;D" xfId="626"/>
    <cellStyle name="Dollar" xfId="627"/>
    <cellStyle name="Ellenőrzőcella 2" xfId="628"/>
    <cellStyle name="Ellenőrzőcella 3" xfId="629"/>
    <cellStyle name="Ellenőrzőcella 4" xfId="630"/>
    <cellStyle name="Emphasis 1" xfId="631"/>
    <cellStyle name="Emphasis 2" xfId="632"/>
    <cellStyle name="Emphasis 3" xfId="633"/>
    <cellStyle name="Enter Currency (0)" xfId="634"/>
    <cellStyle name="Enter Currency (0) 2" xfId="635"/>
    <cellStyle name="Enter Currency (0) 3" xfId="636"/>
    <cellStyle name="Enter Currency (0) 4" xfId="637"/>
    <cellStyle name="Enter Currency (0) 4 2" xfId="638"/>
    <cellStyle name="Enter Currency (0) 5" xfId="639"/>
    <cellStyle name="Enter Currency (2)" xfId="640"/>
    <cellStyle name="Enter Currency (2) 2" xfId="641"/>
    <cellStyle name="Enter Currency (2) 3" xfId="642"/>
    <cellStyle name="Enter Currency (2) 4" xfId="643"/>
    <cellStyle name="Enter Currency (2) 4 2" xfId="644"/>
    <cellStyle name="Enter Currency (2) 5" xfId="645"/>
    <cellStyle name="Enter Units (0)" xfId="646"/>
    <cellStyle name="Enter Units (0) 2" xfId="647"/>
    <cellStyle name="Enter Units (0) 3" xfId="648"/>
    <cellStyle name="Enter Units (0) 4" xfId="649"/>
    <cellStyle name="Enter Units (0) 4 2" xfId="650"/>
    <cellStyle name="Enter Units (0) 5" xfId="651"/>
    <cellStyle name="Enter Units (1)" xfId="652"/>
    <cellStyle name="Enter Units (1) 2" xfId="653"/>
    <cellStyle name="Enter Units (1) 3" xfId="654"/>
    <cellStyle name="Enter Units (1) 4" xfId="655"/>
    <cellStyle name="Enter Units (1) 4 2" xfId="656"/>
    <cellStyle name="Enter Units (1) 5" xfId="657"/>
    <cellStyle name="Enter Units (2)" xfId="658"/>
    <cellStyle name="Enter Units (2) 2" xfId="659"/>
    <cellStyle name="Enter Units (2) 3" xfId="660"/>
    <cellStyle name="Enter Units (2) 4" xfId="661"/>
    <cellStyle name="Enter Units (2) 4 2" xfId="662"/>
    <cellStyle name="Enter Units (2) 5" xfId="663"/>
    <cellStyle name="Entered" xfId="664"/>
    <cellStyle name="Euro" xfId="665"/>
    <cellStyle name="Euro 2" xfId="666"/>
    <cellStyle name="Euro 3" xfId="667"/>
    <cellStyle name="Explanatory Text" xfId="668"/>
    <cellStyle name="Explanatory Text 2" xfId="669"/>
    <cellStyle name="Explanatory Text 3" xfId="670"/>
    <cellStyle name="Explanatory Text 4" xfId="671"/>
    <cellStyle name="Ezres" xfId="1" builtinId="3"/>
    <cellStyle name="Ezres 10" xfId="672"/>
    <cellStyle name="Ezres 10 2" xfId="673"/>
    <cellStyle name="Ezres 10 2 2" xfId="674"/>
    <cellStyle name="Ezres 10 2 2 2" xfId="675"/>
    <cellStyle name="Ezres 10 2 3" xfId="676"/>
    <cellStyle name="Ezres 10 3" xfId="677"/>
    <cellStyle name="Ezres 10 3 2" xfId="678"/>
    <cellStyle name="Ezres 10 4" xfId="679"/>
    <cellStyle name="Ezres 12" xfId="680"/>
    <cellStyle name="Ezres 12 2" xfId="681"/>
    <cellStyle name="Ezres 12 2 2" xfId="682"/>
    <cellStyle name="Ezres 12 2 2 2" xfId="683"/>
    <cellStyle name="Ezres 12 2 3" xfId="684"/>
    <cellStyle name="Ezres 12 3" xfId="685"/>
    <cellStyle name="Ezres 12 3 2" xfId="686"/>
    <cellStyle name="Ezres 12 4" xfId="687"/>
    <cellStyle name="Ezres 2" xfId="688"/>
    <cellStyle name="Ezres 2 2" xfId="689"/>
    <cellStyle name="Ezres 2 2 2" xfId="690"/>
    <cellStyle name="Ezres 2 3" xfId="691"/>
    <cellStyle name="Ezres 2 4" xfId="692"/>
    <cellStyle name="Ezres 3" xfId="693"/>
    <cellStyle name="Ezres 3 2" xfId="694"/>
    <cellStyle name="Ezres 3 2 2" xfId="695"/>
    <cellStyle name="Ezres 3 3" xfId="696"/>
    <cellStyle name="Ezres 4" xfId="697"/>
    <cellStyle name="Ezres 4 2" xfId="698"/>
    <cellStyle name="Ezres 4 3" xfId="699"/>
    <cellStyle name="Ezres 5" xfId="700"/>
    <cellStyle name="Ezres 5 2" xfId="701"/>
    <cellStyle name="Ezres 6" xfId="702"/>
    <cellStyle name="Ezres 7" xfId="703"/>
    <cellStyle name="Figyelmeztetés 2" xfId="704"/>
    <cellStyle name="Figyelmeztetés 3" xfId="705"/>
    <cellStyle name="Figyelmeztetés 4" xfId="706"/>
    <cellStyle name="Finanční0" xfId="707"/>
    <cellStyle name="Finanční0 2" xfId="708"/>
    <cellStyle name="Gesperrt" xfId="709"/>
    <cellStyle name="Gesperrt 2" xfId="710"/>
    <cellStyle name="Good" xfId="711"/>
    <cellStyle name="Good 2" xfId="712"/>
    <cellStyle name="Good 2 2" xfId="713"/>
    <cellStyle name="Good 3" xfId="714"/>
    <cellStyle name="Good 4" xfId="715"/>
    <cellStyle name="Good 5" xfId="716"/>
    <cellStyle name="Good 6" xfId="717"/>
    <cellStyle name="Grey" xfId="718"/>
    <cellStyle name="Grey 2" xfId="719"/>
    <cellStyle name="Grey 3" xfId="720"/>
    <cellStyle name="Grey 4" xfId="721"/>
    <cellStyle name="Grey 4 2" xfId="722"/>
    <cellStyle name="Header" xfId="723"/>
    <cellStyle name="Header1" xfId="724"/>
    <cellStyle name="Header1 2" xfId="725"/>
    <cellStyle name="Header1 3" xfId="726"/>
    <cellStyle name="Header1 4" xfId="727"/>
    <cellStyle name="Header1 4 2" xfId="728"/>
    <cellStyle name="Header2" xfId="729"/>
    <cellStyle name="Header2 2" xfId="730"/>
    <cellStyle name="Header2 3" xfId="731"/>
    <cellStyle name="Header2 4" xfId="732"/>
    <cellStyle name="Header2 4 2" xfId="733"/>
    <cellStyle name="Heading 1" xfId="734"/>
    <cellStyle name="Heading 1 2" xfId="735"/>
    <cellStyle name="Heading 1 2 2" xfId="736"/>
    <cellStyle name="Heading 1 3" xfId="737"/>
    <cellStyle name="Heading 1 4" xfId="738"/>
    <cellStyle name="Heading 2" xfId="739"/>
    <cellStyle name="Heading 2 2" xfId="740"/>
    <cellStyle name="Heading 2 2 2" xfId="741"/>
    <cellStyle name="Heading 2 3" xfId="742"/>
    <cellStyle name="Heading 2 4" xfId="743"/>
    <cellStyle name="Heading 3" xfId="744"/>
    <cellStyle name="Heading 3 2" xfId="745"/>
    <cellStyle name="Heading 3 2 2" xfId="746"/>
    <cellStyle name="Heading 3 3" xfId="747"/>
    <cellStyle name="Heading 3 4" xfId="748"/>
    <cellStyle name="Heading 4" xfId="749"/>
    <cellStyle name="Heading 4 2" xfId="750"/>
    <cellStyle name="Hiperhivatkozás" xfId="751"/>
    <cellStyle name="Hiperhivatkozás 2" xfId="752"/>
    <cellStyle name="Hiperhivatkozás 3" xfId="753"/>
    <cellStyle name="Hiperhivatkozás 4" xfId="754"/>
    <cellStyle name="Hivatkozott cella 2" xfId="755"/>
    <cellStyle name="Hivatkozott cella 3" xfId="756"/>
    <cellStyle name="Hivatkozott cella 4" xfId="757"/>
    <cellStyle name="Hyperlink" xfId="758"/>
    <cellStyle name="Hyperlink 2" xfId="759"/>
    <cellStyle name="Hyperlink 3" xfId="760"/>
    <cellStyle name="Input" xfId="761"/>
    <cellStyle name="Input [yellow]" xfId="762"/>
    <cellStyle name="Input [yellow] 2" xfId="763"/>
    <cellStyle name="Input [yellow] 3" xfId="764"/>
    <cellStyle name="Input [yellow] 4" xfId="765"/>
    <cellStyle name="Input [yellow] 4 2" xfId="766"/>
    <cellStyle name="Input 10" xfId="767"/>
    <cellStyle name="Input 11" xfId="768"/>
    <cellStyle name="Input 12" xfId="769"/>
    <cellStyle name="Input 13" xfId="770"/>
    <cellStyle name="Input 14" xfId="771"/>
    <cellStyle name="Input 15" xfId="772"/>
    <cellStyle name="Input 16" xfId="773"/>
    <cellStyle name="Input 17" xfId="774"/>
    <cellStyle name="Input 18" xfId="775"/>
    <cellStyle name="Input 19" xfId="776"/>
    <cellStyle name="Input 2" xfId="777"/>
    <cellStyle name="Input 2 2" xfId="778"/>
    <cellStyle name="Input 20" xfId="779"/>
    <cellStyle name="Input 21" xfId="780"/>
    <cellStyle name="Input 3" xfId="781"/>
    <cellStyle name="Input 3 2" xfId="782"/>
    <cellStyle name="Input 4" xfId="783"/>
    <cellStyle name="Input 4 2" xfId="784"/>
    <cellStyle name="Input 5" xfId="785"/>
    <cellStyle name="Input 6" xfId="786"/>
    <cellStyle name="Input 7" xfId="787"/>
    <cellStyle name="Input 8" xfId="788"/>
    <cellStyle name="Input 9" xfId="789"/>
    <cellStyle name="Jegyzet 12" xfId="790"/>
    <cellStyle name="Jegyzet 12 2" xfId="791"/>
    <cellStyle name="Jegyzet 12 2 2" xfId="792"/>
    <cellStyle name="Jegyzet 12 2 2 2" xfId="793"/>
    <cellStyle name="Jegyzet 12 2 3" xfId="794"/>
    <cellStyle name="Jegyzet 12 3" xfId="795"/>
    <cellStyle name="Jegyzet 12 3 2" xfId="796"/>
    <cellStyle name="Jegyzet 12 4" xfId="797"/>
    <cellStyle name="Jegyzet 2" xfId="798"/>
    <cellStyle name="Jegyzet 3" xfId="799"/>
    <cellStyle name="Jegyzet 3 2" xfId="800"/>
    <cellStyle name="Jegyzet 4" xfId="801"/>
    <cellStyle name="Jelölőszín (1) 2" xfId="802"/>
    <cellStyle name="Jelölőszín (1) 3" xfId="803"/>
    <cellStyle name="Jelölőszín (1) 3 2" xfId="804"/>
    <cellStyle name="Jelölőszín (1) 4" xfId="805"/>
    <cellStyle name="Jelölőszín (1) 4 2" xfId="806"/>
    <cellStyle name="Jelölőszín (2) 2" xfId="807"/>
    <cellStyle name="Jelölőszín (2) 3" xfId="808"/>
    <cellStyle name="Jelölőszín (2) 3 2" xfId="809"/>
    <cellStyle name="Jelölőszín (2) 4" xfId="810"/>
    <cellStyle name="Jelölőszín (3) 2" xfId="811"/>
    <cellStyle name="Jelölőszín (3) 3" xfId="812"/>
    <cellStyle name="Jelölőszín (3) 3 2" xfId="813"/>
    <cellStyle name="Jelölőszín (3) 4" xfId="814"/>
    <cellStyle name="Jelölőszín (4) 2" xfId="815"/>
    <cellStyle name="Jelölőszín (4) 3" xfId="816"/>
    <cellStyle name="Jelölőszín (4) 3 2" xfId="817"/>
    <cellStyle name="Jelölőszín (4) 4" xfId="818"/>
    <cellStyle name="Jelölőszín (5) 2" xfId="819"/>
    <cellStyle name="Jelölőszín (5) 3" xfId="820"/>
    <cellStyle name="Jelölőszín (5) 3 2" xfId="821"/>
    <cellStyle name="Jelölőszín (5) 4" xfId="822"/>
    <cellStyle name="Jelölőszín (6) 2" xfId="823"/>
    <cellStyle name="Jelölőszín (6) 3" xfId="824"/>
    <cellStyle name="Jelölőszín (6) 3 2" xfId="825"/>
    <cellStyle name="Jelölőszín (6) 4" xfId="826"/>
    <cellStyle name="Jó 2" xfId="827"/>
    <cellStyle name="Jó 2 2" xfId="828"/>
    <cellStyle name="Jó 3" xfId="829"/>
    <cellStyle name="Jó 3 2" xfId="830"/>
    <cellStyle name="Jó 4" xfId="831"/>
    <cellStyle name="Kimenet 2" xfId="832"/>
    <cellStyle name="Kimenet 3" xfId="833"/>
    <cellStyle name="Kimenet 3 2" xfId="834"/>
    <cellStyle name="Kimenet 4" xfId="835"/>
    <cellStyle name="Komma [0]_OFFICE_" xfId="836"/>
    <cellStyle name="Komma_OFFICE_" xfId="837"/>
    <cellStyle name="Link Currency (0)" xfId="838"/>
    <cellStyle name="Link Currency (0) 2" xfId="839"/>
    <cellStyle name="Link Currency (0) 3" xfId="840"/>
    <cellStyle name="Link Currency (0) 4" xfId="841"/>
    <cellStyle name="Link Currency (0) 4 2" xfId="842"/>
    <cellStyle name="Link Currency (0) 5" xfId="843"/>
    <cellStyle name="Link Currency (2)" xfId="844"/>
    <cellStyle name="Link Currency (2) 2" xfId="845"/>
    <cellStyle name="Link Currency (2) 3" xfId="846"/>
    <cellStyle name="Link Currency (2) 4" xfId="847"/>
    <cellStyle name="Link Currency (2) 4 2" xfId="848"/>
    <cellStyle name="Link Currency (2) 5" xfId="849"/>
    <cellStyle name="Link Units (0)" xfId="850"/>
    <cellStyle name="Link Units (0) 2" xfId="851"/>
    <cellStyle name="Link Units (0) 3" xfId="852"/>
    <cellStyle name="Link Units (0) 4" xfId="853"/>
    <cellStyle name="Link Units (0) 4 2" xfId="854"/>
    <cellStyle name="Link Units (0) 5" xfId="855"/>
    <cellStyle name="Link Units (1)" xfId="856"/>
    <cellStyle name="Link Units (1) 2" xfId="857"/>
    <cellStyle name="Link Units (1) 3" xfId="858"/>
    <cellStyle name="Link Units (1) 4" xfId="859"/>
    <cellStyle name="Link Units (1) 4 2" xfId="860"/>
    <cellStyle name="Link Units (1) 5" xfId="861"/>
    <cellStyle name="Link Units (2)" xfId="862"/>
    <cellStyle name="Link Units (2) 2" xfId="863"/>
    <cellStyle name="Link Units (2) 3" xfId="864"/>
    <cellStyle name="Link Units (2) 4" xfId="865"/>
    <cellStyle name="Link Units (2) 4 2" xfId="866"/>
    <cellStyle name="Link Units (2) 5" xfId="867"/>
    <cellStyle name="Linked Cell" xfId="868"/>
    <cellStyle name="Linked Cell 2" xfId="869"/>
    <cellStyle name="Linked Cell 2 2" xfId="870"/>
    <cellStyle name="Linked Cell 3" xfId="871"/>
    <cellStyle name="Linked Cell 4" xfId="872"/>
    <cellStyle name="Magyarázó szöveg 2" xfId="873"/>
    <cellStyle name="MAND_x000d_CHECK.COMMAND_x000e_RENAME.COMMAND_x0008_SHOW.BAR_x000b_DELETE.MENU_x000e_DELETE.COMMAND_x000e_GET.CHA" xfId="874"/>
    <cellStyle name="MAND_x000d_CHECK.COMMAND_x000e_RENAME.COMMAND_x0008_SHOW.BAR_x000b_DELETE.MENU_x000e_DELETE.COMMAND_x000e_GET.CHA 2" xfId="875"/>
    <cellStyle name="Margins" xfId="876"/>
    <cellStyle name="Margins 2" xfId="877"/>
    <cellStyle name="Neutral" xfId="878"/>
    <cellStyle name="Neutral 2" xfId="879"/>
    <cellStyle name="Neutral 2 2" xfId="880"/>
    <cellStyle name="Neutral 3" xfId="881"/>
    <cellStyle name="Neutral 4" xfId="882"/>
    <cellStyle name="Neutral 5" xfId="883"/>
    <cellStyle name="Neutral 6" xfId="884"/>
    <cellStyle name="no dec" xfId="885"/>
    <cellStyle name="Norm?l_Telekom-GUV" xfId="886"/>
    <cellStyle name="Normál" xfId="0" builtinId="0"/>
    <cellStyle name="Normal - Style1" xfId="887"/>
    <cellStyle name="Normal - Style1 2" xfId="888"/>
    <cellStyle name="Normal - Style1 3" xfId="889"/>
    <cellStyle name="Normal - Style1 4" xfId="890"/>
    <cellStyle name="Normal - Style1 4 2" xfId="891"/>
    <cellStyle name="Normal - Style1 5" xfId="892"/>
    <cellStyle name="Normal - Style1 6" xfId="893"/>
    <cellStyle name="Normal 10" xfId="894"/>
    <cellStyle name="Normál 10" xfId="14"/>
    <cellStyle name="Normal 10 2" xfId="895"/>
    <cellStyle name="Normál 10 2" xfId="896"/>
    <cellStyle name="Normál 10 2 10" xfId="897"/>
    <cellStyle name="Normal 10 2 2" xfId="898"/>
    <cellStyle name="Normál 10 2 2" xfId="899"/>
    <cellStyle name="Normál 10 2 3" xfId="900"/>
    <cellStyle name="Normál 10 2 4" xfId="901"/>
    <cellStyle name="Normál 10 2 5" xfId="902"/>
    <cellStyle name="Normál 10 2 6" xfId="903"/>
    <cellStyle name="Normál 10 2 7" xfId="904"/>
    <cellStyle name="Normál 10 2 8" xfId="905"/>
    <cellStyle name="Normál 10 2 9" xfId="906"/>
    <cellStyle name="Normal 10 3" xfId="907"/>
    <cellStyle name="Normál 100" xfId="908"/>
    <cellStyle name="Normál 101" xfId="909"/>
    <cellStyle name="Normál 102" xfId="910"/>
    <cellStyle name="Normál 103" xfId="911"/>
    <cellStyle name="Normál 104" xfId="912"/>
    <cellStyle name="Normál 105" xfId="913"/>
    <cellStyle name="Normál 106" xfId="914"/>
    <cellStyle name="Normál 107" xfId="915"/>
    <cellStyle name="Normál 108" xfId="916"/>
    <cellStyle name="Normál 109" xfId="917"/>
    <cellStyle name="Normal 11" xfId="918"/>
    <cellStyle name="Normál 11" xfId="919"/>
    <cellStyle name="Normal 11 2" xfId="920"/>
    <cellStyle name="Normál 11 2" xfId="921"/>
    <cellStyle name="Normal 11 2 2" xfId="922"/>
    <cellStyle name="Normál 11 2 2" xfId="923"/>
    <cellStyle name="Normal 11 3" xfId="924"/>
    <cellStyle name="Normál 110" xfId="925"/>
    <cellStyle name="Normál 111" xfId="926"/>
    <cellStyle name="Normál 112" xfId="927"/>
    <cellStyle name="Normál 113" xfId="928"/>
    <cellStyle name="Normál 114" xfId="929"/>
    <cellStyle name="Normál 115" xfId="930"/>
    <cellStyle name="Normál 116" xfId="931"/>
    <cellStyle name="Normál 117" xfId="932"/>
    <cellStyle name="Normál 118" xfId="933"/>
    <cellStyle name="Normál 119" xfId="934"/>
    <cellStyle name="Normal 12" xfId="935"/>
    <cellStyle name="Normál 12" xfId="936"/>
    <cellStyle name="Normál 12 2" xfId="937"/>
    <cellStyle name="Normál 120" xfId="938"/>
    <cellStyle name="Normál 121" xfId="939"/>
    <cellStyle name="Normál 122" xfId="940"/>
    <cellStyle name="Normál 123" xfId="941"/>
    <cellStyle name="Normál 124" xfId="942"/>
    <cellStyle name="Normál 125" xfId="943"/>
    <cellStyle name="Normál 126" xfId="944"/>
    <cellStyle name="Normál 127" xfId="945"/>
    <cellStyle name="Normál 128" xfId="946"/>
    <cellStyle name="Normál 129" xfId="947"/>
    <cellStyle name="Normal 13" xfId="948"/>
    <cellStyle name="Normál 13" xfId="949"/>
    <cellStyle name="Normál 130" xfId="950"/>
    <cellStyle name="Normál 131" xfId="951"/>
    <cellStyle name="Normál 132" xfId="952"/>
    <cellStyle name="Normál 133" xfId="953"/>
    <cellStyle name="Normál 134" xfId="954"/>
    <cellStyle name="Normál 135" xfId="955"/>
    <cellStyle name="Normál 136" xfId="956"/>
    <cellStyle name="Normál 137" xfId="957"/>
    <cellStyle name="Normál 138" xfId="958"/>
    <cellStyle name="Normál 139" xfId="959"/>
    <cellStyle name="Normal 14" xfId="960"/>
    <cellStyle name="Normál 14" xfId="961"/>
    <cellStyle name="Normál 140" xfId="962"/>
    <cellStyle name="Normál 141" xfId="963"/>
    <cellStyle name="Normál 142" xfId="964"/>
    <cellStyle name="Normál 143" xfId="965"/>
    <cellStyle name="Normál 144" xfId="966"/>
    <cellStyle name="Normál 145" xfId="967"/>
    <cellStyle name="Normál 146" xfId="968"/>
    <cellStyle name="Normál 147" xfId="969"/>
    <cellStyle name="Normál 148" xfId="970"/>
    <cellStyle name="Normál 149" xfId="971"/>
    <cellStyle name="Normal 15" xfId="972"/>
    <cellStyle name="Normál 15" xfId="973"/>
    <cellStyle name="Normal 15 2" xfId="974"/>
    <cellStyle name="Normál 150" xfId="975"/>
    <cellStyle name="Normál 151" xfId="976"/>
    <cellStyle name="Normál 152" xfId="977"/>
    <cellStyle name="Normál 153" xfId="978"/>
    <cellStyle name="Normál 154" xfId="979"/>
    <cellStyle name="Normál 155" xfId="980"/>
    <cellStyle name="Normál 156" xfId="981"/>
    <cellStyle name="Normál 157" xfId="982"/>
    <cellStyle name="Normál 158" xfId="983"/>
    <cellStyle name="Normál 159" xfId="984"/>
    <cellStyle name="Normal 16" xfId="985"/>
    <cellStyle name="Normál 16" xfId="986"/>
    <cellStyle name="Normal 16 2" xfId="987"/>
    <cellStyle name="Normál 160" xfId="988"/>
    <cellStyle name="Normál 161" xfId="989"/>
    <cellStyle name="Normál 162" xfId="990"/>
    <cellStyle name="Normál 163" xfId="991"/>
    <cellStyle name="Normál 164" xfId="992"/>
    <cellStyle name="Normál 165" xfId="993"/>
    <cellStyle name="Normál 166" xfId="994"/>
    <cellStyle name="Normál 167" xfId="995"/>
    <cellStyle name="Normál 168" xfId="996"/>
    <cellStyle name="Normál 169" xfId="997"/>
    <cellStyle name="Normal 17" xfId="998"/>
    <cellStyle name="Normál 17" xfId="999"/>
    <cellStyle name="Normál 170" xfId="1000"/>
    <cellStyle name="Normál 171" xfId="1001"/>
    <cellStyle name="Normál 172" xfId="1002"/>
    <cellStyle name="Normál 173" xfId="1003"/>
    <cellStyle name="Normál 174" xfId="1004"/>
    <cellStyle name="Normál 175" xfId="1005"/>
    <cellStyle name="Normál 176" xfId="1006"/>
    <cellStyle name="Normál 177" xfId="1007"/>
    <cellStyle name="Normál 178" xfId="1008"/>
    <cellStyle name="Normál 179" xfId="1009"/>
    <cellStyle name="Normal 18" xfId="1010"/>
    <cellStyle name="Normál 18" xfId="1011"/>
    <cellStyle name="Normál 180" xfId="1012"/>
    <cellStyle name="Normál 181" xfId="1013"/>
    <cellStyle name="Normál 182" xfId="1014"/>
    <cellStyle name="Normal 19" xfId="1015"/>
    <cellStyle name="Normál 19" xfId="1016"/>
    <cellStyle name="Normal 2" xfId="1017"/>
    <cellStyle name="Normál 2" xfId="7"/>
    <cellStyle name="Normal 2 10" xfId="1018"/>
    <cellStyle name="Normál 2 10" xfId="1019"/>
    <cellStyle name="Normal 2 11" xfId="1020"/>
    <cellStyle name="Normál 2 11" xfId="1021"/>
    <cellStyle name="Normal 2 12" xfId="1022"/>
    <cellStyle name="Normál 2 12" xfId="1023"/>
    <cellStyle name="Normal 2 13" xfId="1024"/>
    <cellStyle name="Normál 2 13" xfId="1025"/>
    <cellStyle name="Normál 2 13 2" xfId="1026"/>
    <cellStyle name="Normal 2 14" xfId="1027"/>
    <cellStyle name="Normál 2 14" xfId="1028"/>
    <cellStyle name="Normal 2 15" xfId="1029"/>
    <cellStyle name="Normál 2 15" xfId="1030"/>
    <cellStyle name="Normal 2 16" xfId="1031"/>
    <cellStyle name="Normál 2 16" xfId="1032"/>
    <cellStyle name="Normal 2 16 2" xfId="1033"/>
    <cellStyle name="Normal 2 17" xfId="1034"/>
    <cellStyle name="Normál 2 17" xfId="1035"/>
    <cellStyle name="Normal 2 18" xfId="1036"/>
    <cellStyle name="Normál 2 18" xfId="1037"/>
    <cellStyle name="Normal 2 19" xfId="1038"/>
    <cellStyle name="Normál 2 19" xfId="1039"/>
    <cellStyle name="Normal 2 2" xfId="1040"/>
    <cellStyle name="Normál 2 2" xfId="1041"/>
    <cellStyle name="Normal 2 2 10" xfId="1042"/>
    <cellStyle name="Normál 2 2 10" xfId="1043"/>
    <cellStyle name="Normal 2 2 11" xfId="1044"/>
    <cellStyle name="Normal 2 2 12" xfId="1045"/>
    <cellStyle name="Normal 2 2 13" xfId="1046"/>
    <cellStyle name="Normal 2 2 14" xfId="1047"/>
    <cellStyle name="Normal 2 2 15" xfId="1048"/>
    <cellStyle name="Normal 2 2 16" xfId="1049"/>
    <cellStyle name="Normal 2 2 17" xfId="1050"/>
    <cellStyle name="Normal 2 2 18" xfId="1051"/>
    <cellStyle name="Normal 2 2 19" xfId="1052"/>
    <cellStyle name="Normal 2 2 2" xfId="1053"/>
    <cellStyle name="Normál 2 2 2" xfId="1054"/>
    <cellStyle name="Normal 2 2 2 10" xfId="1055"/>
    <cellStyle name="Normál 2 2 2 10" xfId="1056"/>
    <cellStyle name="Normal 2 2 2 11" xfId="1057"/>
    <cellStyle name="Normál 2 2 2 11" xfId="1058"/>
    <cellStyle name="Normal 2 2 2 12" xfId="1059"/>
    <cellStyle name="Normál 2 2 2 12" xfId="1060"/>
    <cellStyle name="Normál 2 2 2 13" xfId="1061"/>
    <cellStyle name="Normál 2 2 2 14" xfId="1062"/>
    <cellStyle name="Normál 2 2 2 15" xfId="1063"/>
    <cellStyle name="Normál 2 2 2 16" xfId="1064"/>
    <cellStyle name="Normál 2 2 2 17" xfId="1065"/>
    <cellStyle name="Normal 2 2 2 2" xfId="1066"/>
    <cellStyle name="Normál 2 2 2 2" xfId="1067"/>
    <cellStyle name="Normal 2 2 2 3" xfId="1068"/>
    <cellStyle name="Normál 2 2 2 3" xfId="1069"/>
    <cellStyle name="Normal 2 2 2 4" xfId="1070"/>
    <cellStyle name="Normál 2 2 2 4" xfId="1071"/>
    <cellStyle name="Normal 2 2 2 5" xfId="1072"/>
    <cellStyle name="Normál 2 2 2 5" xfId="1073"/>
    <cellStyle name="Normal 2 2 2 6" xfId="1074"/>
    <cellStyle name="Normál 2 2 2 6" xfId="1075"/>
    <cellStyle name="Normal 2 2 2 7" xfId="1076"/>
    <cellStyle name="Normál 2 2 2 7" xfId="1077"/>
    <cellStyle name="Normal 2 2 2 8" xfId="1078"/>
    <cellStyle name="Normál 2 2 2 8" xfId="1079"/>
    <cellStyle name="Normal 2 2 2 9" xfId="1080"/>
    <cellStyle name="Normál 2 2 2 9" xfId="1081"/>
    <cellStyle name="Normal 2 2 20" xfId="1082"/>
    <cellStyle name="Normal 2 2 21" xfId="1083"/>
    <cellStyle name="Normal 2 2 22" xfId="1084"/>
    <cellStyle name="Normal 2 2 3" xfId="1085"/>
    <cellStyle name="Normál 2 2 3" xfId="1086"/>
    <cellStyle name="Normál 2 2 3 10" xfId="1087"/>
    <cellStyle name="Normal 2 2 3 2" xfId="1088"/>
    <cellStyle name="Normál 2 2 3 2" xfId="1089"/>
    <cellStyle name="Normál 2 2 3 3" xfId="1090"/>
    <cellStyle name="Normál 2 2 3 4" xfId="1091"/>
    <cellStyle name="Normál 2 2 3 5" xfId="1092"/>
    <cellStyle name="Normál 2 2 3 6" xfId="1093"/>
    <cellStyle name="Normál 2 2 3 7" xfId="1094"/>
    <cellStyle name="Normál 2 2 3 8" xfId="1095"/>
    <cellStyle name="Normál 2 2 3 9" xfId="1096"/>
    <cellStyle name="Normal 2 2 4" xfId="1097"/>
    <cellStyle name="Normál 2 2 4" xfId="1098"/>
    <cellStyle name="Normal 2 2 4 2" xfId="1099"/>
    <cellStyle name="Normal 2 2 5" xfId="1100"/>
    <cellStyle name="Normál 2 2 5" xfId="1101"/>
    <cellStyle name="Normal 2 2 5 2" xfId="1102"/>
    <cellStyle name="Normal 2 2 6" xfId="1103"/>
    <cellStyle name="Normál 2 2 6" xfId="1104"/>
    <cellStyle name="Normal 2 2 6 2" xfId="1105"/>
    <cellStyle name="Normal 2 2 7" xfId="1106"/>
    <cellStyle name="Normál 2 2 7" xfId="1107"/>
    <cellStyle name="Normal 2 2 8" xfId="1108"/>
    <cellStyle name="Normál 2 2 8" xfId="1109"/>
    <cellStyle name="Normal 2 2 9" xfId="1110"/>
    <cellStyle name="Normál 2 2 9" xfId="1111"/>
    <cellStyle name="Normal 2 20" xfId="1112"/>
    <cellStyle name="Normál 2 20" xfId="1113"/>
    <cellStyle name="Normal 2 21" xfId="1114"/>
    <cellStyle name="Normál 2 21" xfId="1115"/>
    <cellStyle name="Normal 2 22" xfId="1116"/>
    <cellStyle name="Normál 2 22" xfId="1117"/>
    <cellStyle name="Normal 2 23" xfId="1118"/>
    <cellStyle name="Normál 2 23" xfId="1119"/>
    <cellStyle name="Normal 2 24" xfId="1120"/>
    <cellStyle name="Normal 2 25" xfId="1121"/>
    <cellStyle name="Normal 2 26" xfId="1122"/>
    <cellStyle name="Normal 2 27" xfId="1123"/>
    <cellStyle name="Normal 2 28" xfId="1124"/>
    <cellStyle name="Normal 2 29" xfId="1125"/>
    <cellStyle name="Normal 2 3" xfId="1126"/>
    <cellStyle name="Normál 2 3" xfId="1127"/>
    <cellStyle name="Normal 2 3 10" xfId="1128"/>
    <cellStyle name="Normál 2 3 10" xfId="1129"/>
    <cellStyle name="Normal 2 3 11" xfId="1130"/>
    <cellStyle name="Normál 2 3 11" xfId="1131"/>
    <cellStyle name="Normal 2 3 12" xfId="1132"/>
    <cellStyle name="Normál 2 3 12" xfId="1133"/>
    <cellStyle name="Normal 2 3 2" xfId="1134"/>
    <cellStyle name="Normál 2 3 2" xfId="1135"/>
    <cellStyle name="Normal 2 3 2 2" xfId="1136"/>
    <cellStyle name="Normal 2 3 3" xfId="1137"/>
    <cellStyle name="Normál 2 3 3" xfId="1138"/>
    <cellStyle name="Normal 2 3 4" xfId="1139"/>
    <cellStyle name="Normál 2 3 4" xfId="1140"/>
    <cellStyle name="Normal 2 3 5" xfId="1141"/>
    <cellStyle name="Normál 2 3 5" xfId="1142"/>
    <cellStyle name="Normal 2 3 6" xfId="1143"/>
    <cellStyle name="Normál 2 3 6" xfId="1144"/>
    <cellStyle name="Normal 2 3 7" xfId="1145"/>
    <cellStyle name="Normál 2 3 7" xfId="1146"/>
    <cellStyle name="Normal 2 3 8" xfId="1147"/>
    <cellStyle name="Normál 2 3 8" xfId="1148"/>
    <cellStyle name="Normal 2 3 9" xfId="1149"/>
    <cellStyle name="Normál 2 3 9" xfId="1150"/>
    <cellStyle name="Normal 2 30" xfId="1151"/>
    <cellStyle name="Normal 2 31" xfId="1152"/>
    <cellStyle name="Normal 2 32" xfId="1153"/>
    <cellStyle name="Normal 2 33" xfId="1154"/>
    <cellStyle name="Normal 2 34" xfId="1155"/>
    <cellStyle name="Normal 2 35" xfId="1156"/>
    <cellStyle name="Normal 2 36" xfId="1157"/>
    <cellStyle name="Normal 2 37" xfId="1158"/>
    <cellStyle name="Normal 2 38" xfId="1159"/>
    <cellStyle name="Normal 2 39" xfId="1160"/>
    <cellStyle name="Normal 2 4" xfId="1161"/>
    <cellStyle name="Normál 2 4" xfId="1162"/>
    <cellStyle name="Normal 2 4 10" xfId="1163"/>
    <cellStyle name="Normál 2 4 10" xfId="1164"/>
    <cellStyle name="Normal 2 4 11" xfId="1165"/>
    <cellStyle name="Normal 2 4 2" xfId="1166"/>
    <cellStyle name="Normál 2 4 2" xfId="1167"/>
    <cellStyle name="Normál 2 4 2 2" xfId="1168"/>
    <cellStyle name="Normal 2 4 3" xfId="1169"/>
    <cellStyle name="Normál 2 4 3" xfId="1170"/>
    <cellStyle name="Normal 2 4 4" xfId="1171"/>
    <cellStyle name="Normál 2 4 4" xfId="1172"/>
    <cellStyle name="Normal 2 4 5" xfId="1173"/>
    <cellStyle name="Normál 2 4 5" xfId="1174"/>
    <cellStyle name="Normal 2 4 6" xfId="1175"/>
    <cellStyle name="Normál 2 4 6" xfId="1176"/>
    <cellStyle name="Normal 2 4 7" xfId="1177"/>
    <cellStyle name="Normál 2 4 7" xfId="1178"/>
    <cellStyle name="Normal 2 4 8" xfId="1179"/>
    <cellStyle name="Normál 2 4 8" xfId="1180"/>
    <cellStyle name="Normal 2 4 9" xfId="1181"/>
    <cellStyle name="Normál 2 4 9" xfId="1182"/>
    <cellStyle name="Normal 2 40" xfId="1183"/>
    <cellStyle name="Normal 2 41" xfId="1184"/>
    <cellStyle name="Normal 2 42" xfId="1185"/>
    <cellStyle name="Normal 2 43" xfId="1186"/>
    <cellStyle name="Normal 2 44" xfId="1187"/>
    <cellStyle name="Normal 2 45" xfId="1188"/>
    <cellStyle name="Normal 2 46" xfId="1189"/>
    <cellStyle name="Normal 2 47" xfId="1190"/>
    <cellStyle name="Normal 2 48" xfId="1191"/>
    <cellStyle name="Normal 2 49" xfId="1192"/>
    <cellStyle name="Normal 2 5" xfId="1193"/>
    <cellStyle name="Normál 2 5" xfId="1194"/>
    <cellStyle name="Normal 2 5 10" xfId="1195"/>
    <cellStyle name="Normál 2 5 10" xfId="1196"/>
    <cellStyle name="Normal 2 5 11" xfId="1197"/>
    <cellStyle name="Normál 2 5 11" xfId="1198"/>
    <cellStyle name="Normál 2 5 12" xfId="1199"/>
    <cellStyle name="Normál 2 5 13" xfId="1200"/>
    <cellStyle name="Normál 2 5 14" xfId="1201"/>
    <cellStyle name="Normál 2 5 15" xfId="1202"/>
    <cellStyle name="Normál 2 5 16" xfId="1203"/>
    <cellStyle name="Normál 2 5 17" xfId="1204"/>
    <cellStyle name="Normál 2 5 18" xfId="1205"/>
    <cellStyle name="Normál 2 5 19" xfId="1206"/>
    <cellStyle name="Normal 2 5 2" xfId="1207"/>
    <cellStyle name="Normál 2 5 2" xfId="1208"/>
    <cellStyle name="Normál 2 5 20" xfId="1209"/>
    <cellStyle name="Normál 2 5 21" xfId="1210"/>
    <cellStyle name="Normál 2 5 22" xfId="1211"/>
    <cellStyle name="Normál 2 5 23" xfId="1212"/>
    <cellStyle name="Normál 2 5 24" xfId="1213"/>
    <cellStyle name="Normál 2 5 25" xfId="1214"/>
    <cellStyle name="Normal 2 5 3" xfId="1215"/>
    <cellStyle name="Normál 2 5 3" xfId="1216"/>
    <cellStyle name="Normal 2 5 4" xfId="1217"/>
    <cellStyle name="Normál 2 5 4" xfId="1218"/>
    <cellStyle name="Normal 2 5 5" xfId="1219"/>
    <cellStyle name="Normál 2 5 5" xfId="1220"/>
    <cellStyle name="Normal 2 5 6" xfId="1221"/>
    <cellStyle name="Normál 2 5 6" xfId="1222"/>
    <cellStyle name="Normal 2 5 7" xfId="1223"/>
    <cellStyle name="Normál 2 5 7" xfId="1224"/>
    <cellStyle name="Normal 2 5 8" xfId="1225"/>
    <cellStyle name="Normál 2 5 8" xfId="1226"/>
    <cellStyle name="Normal 2 5 9" xfId="1227"/>
    <cellStyle name="Normál 2 5 9" xfId="1228"/>
    <cellStyle name="Normal 2 50" xfId="1229"/>
    <cellStyle name="Normal 2 51" xfId="1230"/>
    <cellStyle name="Normal 2 52" xfId="1231"/>
    <cellStyle name="Normal 2 53" xfId="1232"/>
    <cellStyle name="Normal 2 54" xfId="1233"/>
    <cellStyle name="Normal 2 55" xfId="1234"/>
    <cellStyle name="Normal 2 56" xfId="1235"/>
    <cellStyle name="Normal 2 57" xfId="1236"/>
    <cellStyle name="Normal 2 58" xfId="1237"/>
    <cellStyle name="Normal 2 59" xfId="1238"/>
    <cellStyle name="Normal 2 6" xfId="1239"/>
    <cellStyle name="Normál 2 6" xfId="1240"/>
    <cellStyle name="Normal 2 60" xfId="1241"/>
    <cellStyle name="Normal 2 61" xfId="1242"/>
    <cellStyle name="Normal 2 62" xfId="1243"/>
    <cellStyle name="Normal 2 63" xfId="1244"/>
    <cellStyle name="Normal 2 64" xfId="1245"/>
    <cellStyle name="Normal 2 65" xfId="1246"/>
    <cellStyle name="Normal 2 66" xfId="1247"/>
    <cellStyle name="Normal 2 67" xfId="1248"/>
    <cellStyle name="Normal 2 68" xfId="1249"/>
    <cellStyle name="Normal 2 69" xfId="1250"/>
    <cellStyle name="Normal 2 7" xfId="1251"/>
    <cellStyle name="Normál 2 7" xfId="1252"/>
    <cellStyle name="Normal 2 70" xfId="1253"/>
    <cellStyle name="Normal 2 71" xfId="1254"/>
    <cellStyle name="Normal 2 72" xfId="1255"/>
    <cellStyle name="Normal 2 73" xfId="1256"/>
    <cellStyle name="Normal 2 74" xfId="1257"/>
    <cellStyle name="Normal 2 8" xfId="1258"/>
    <cellStyle name="Normál 2 8" xfId="1259"/>
    <cellStyle name="Normal 2 9" xfId="1260"/>
    <cellStyle name="Normál 2 9" xfId="1261"/>
    <cellStyle name="Normal 20" xfId="1262"/>
    <cellStyle name="Normál 20" xfId="1263"/>
    <cellStyle name="Normal 20 2" xfId="1264"/>
    <cellStyle name="Normal 21" xfId="1265"/>
    <cellStyle name="Normál 21" xfId="1266"/>
    <cellStyle name="Normal 22" xfId="1267"/>
    <cellStyle name="Normál 22" xfId="1268"/>
    <cellStyle name="Normal 23" xfId="1269"/>
    <cellStyle name="Normál 23" xfId="1270"/>
    <cellStyle name="Normal 24" xfId="1271"/>
    <cellStyle name="Normál 24" xfId="1272"/>
    <cellStyle name="Normal 25" xfId="1273"/>
    <cellStyle name="Normál 25" xfId="1274"/>
    <cellStyle name="Normál 25 2" xfId="1275"/>
    <cellStyle name="Normál 25 3" xfId="1276"/>
    <cellStyle name="Normál 25 4" xfId="1277"/>
    <cellStyle name="Normal 26" xfId="1278"/>
    <cellStyle name="Normál 26" xfId="1279"/>
    <cellStyle name="Normal 26 2" xfId="1280"/>
    <cellStyle name="Normál 26 2" xfId="1281"/>
    <cellStyle name="Normal 27" xfId="1282"/>
    <cellStyle name="Normál 27" xfId="1283"/>
    <cellStyle name="Normal 27 2" xfId="1284"/>
    <cellStyle name="Normál 27 2" xfId="1285"/>
    <cellStyle name="Normal 27 3" xfId="1286"/>
    <cellStyle name="Normal 28" xfId="1287"/>
    <cellStyle name="Normál 28" xfId="1288"/>
    <cellStyle name="Normal 28 2" xfId="1289"/>
    <cellStyle name="Normál 28 2" xfId="1290"/>
    <cellStyle name="Normal 28 3" xfId="1291"/>
    <cellStyle name="Normal 29" xfId="1292"/>
    <cellStyle name="Normál 29" xfId="1293"/>
    <cellStyle name="Normal 29 2" xfId="1294"/>
    <cellStyle name="Normál 29 2" xfId="1295"/>
    <cellStyle name="Normal 29 3" xfId="1296"/>
    <cellStyle name="Normal 3" xfId="1297"/>
    <cellStyle name="Normál 3" xfId="1298"/>
    <cellStyle name="Normal 3 10" xfId="1299"/>
    <cellStyle name="Normal 3 11" xfId="1300"/>
    <cellStyle name="Normal 3 12" xfId="1301"/>
    <cellStyle name="Normal 3 13" xfId="1302"/>
    <cellStyle name="Normal 3 14" xfId="1303"/>
    <cellStyle name="Normal 3 15" xfId="1304"/>
    <cellStyle name="Normal 3 16" xfId="1305"/>
    <cellStyle name="Normal 3 17" xfId="1306"/>
    <cellStyle name="Normal 3 18" xfId="1307"/>
    <cellStyle name="Normal 3 19" xfId="1308"/>
    <cellStyle name="Normal 3 2" xfId="1309"/>
    <cellStyle name="Normál 3 2" xfId="1310"/>
    <cellStyle name="Normal 3 2 10" xfId="1311"/>
    <cellStyle name="Normal 3 2 11" xfId="1312"/>
    <cellStyle name="Normal 3 2 12" xfId="1313"/>
    <cellStyle name="Normal 3 2 2" xfId="1314"/>
    <cellStyle name="Normál 3 2 2" xfId="1315"/>
    <cellStyle name="Normal 3 2 3" xfId="1316"/>
    <cellStyle name="Normál 3 2 3" xfId="1317"/>
    <cellStyle name="Normal 3 2 4" xfId="1318"/>
    <cellStyle name="Normál 3 2 4" xfId="1319"/>
    <cellStyle name="Normal 3 2 5" xfId="1320"/>
    <cellStyle name="Normál 3 2 5" xfId="1321"/>
    <cellStyle name="Normal 3 2 6" xfId="1322"/>
    <cellStyle name="Normál 3 2 6" xfId="1323"/>
    <cellStyle name="Normal 3 2 7" xfId="1324"/>
    <cellStyle name="Normál 3 2 7" xfId="1325"/>
    <cellStyle name="Normal 3 2 8" xfId="1326"/>
    <cellStyle name="Normál 3 2 8" xfId="1327"/>
    <cellStyle name="Normal 3 2 9" xfId="1328"/>
    <cellStyle name="Normál 3 2 9" xfId="1329"/>
    <cellStyle name="Normal 3 20" xfId="1330"/>
    <cellStyle name="Normal 3 21" xfId="1331"/>
    <cellStyle name="Normal 3 3" xfId="1332"/>
    <cellStyle name="Normál 3 3" xfId="1333"/>
    <cellStyle name="Normal 3 3 10" xfId="1334"/>
    <cellStyle name="Normal 3 3 11" xfId="1335"/>
    <cellStyle name="Normal 3 3 2" xfId="1336"/>
    <cellStyle name="Normal 3 3 3" xfId="1337"/>
    <cellStyle name="Normal 3 3 4" xfId="1338"/>
    <cellStyle name="Normal 3 3 5" xfId="1339"/>
    <cellStyle name="Normal 3 3 6" xfId="1340"/>
    <cellStyle name="Normal 3 3 7" xfId="1341"/>
    <cellStyle name="Normal 3 3 8" xfId="1342"/>
    <cellStyle name="Normal 3 3 9" xfId="1343"/>
    <cellStyle name="Normal 3 4" xfId="1344"/>
    <cellStyle name="Normál 3 4" xfId="1345"/>
    <cellStyle name="Normal 3 5" xfId="1346"/>
    <cellStyle name="Normal 3 6" xfId="1347"/>
    <cellStyle name="Normal 3 7" xfId="1348"/>
    <cellStyle name="Normal 3 8" xfId="1349"/>
    <cellStyle name="Normal 3 9" xfId="1350"/>
    <cellStyle name="Normal 30" xfId="1351"/>
    <cellStyle name="Normál 30" xfId="1352"/>
    <cellStyle name="Normal 30 2" xfId="1353"/>
    <cellStyle name="Normál 30 2" xfId="1354"/>
    <cellStyle name="Normal 30 3" xfId="1355"/>
    <cellStyle name="Normal 31" xfId="1356"/>
    <cellStyle name="Normál 31" xfId="1357"/>
    <cellStyle name="Normál 31 2" xfId="1358"/>
    <cellStyle name="Normal 32" xfId="1359"/>
    <cellStyle name="Normál 32" xfId="1360"/>
    <cellStyle name="Normal 33" xfId="1361"/>
    <cellStyle name="Normál 33" xfId="1362"/>
    <cellStyle name="Normal 34" xfId="1363"/>
    <cellStyle name="Normál 34" xfId="1364"/>
    <cellStyle name="Normal 35" xfId="1365"/>
    <cellStyle name="Normál 35" xfId="1366"/>
    <cellStyle name="Normal 36" xfId="1367"/>
    <cellStyle name="Normál 36" xfId="1368"/>
    <cellStyle name="Normál 36 2" xfId="1369"/>
    <cellStyle name="Normál 36 2 2" xfId="1370"/>
    <cellStyle name="Normal 37" xfId="1371"/>
    <cellStyle name="Normál 37" xfId="1372"/>
    <cellStyle name="Normál 37 10" xfId="1373"/>
    <cellStyle name="Normal 37 2" xfId="1374"/>
    <cellStyle name="Normál 37 2" xfId="1375"/>
    <cellStyle name="Normál 37 3" xfId="1376"/>
    <cellStyle name="Normál 37 4" xfId="1377"/>
    <cellStyle name="Normál 37 5" xfId="1378"/>
    <cellStyle name="Normál 37 6" xfId="1379"/>
    <cellStyle name="Normál 37 7" xfId="1380"/>
    <cellStyle name="Normál 37 8" xfId="1381"/>
    <cellStyle name="Normál 37 9" xfId="1382"/>
    <cellStyle name="Normal 38" xfId="1383"/>
    <cellStyle name="Normál 38" xfId="1384"/>
    <cellStyle name="Normal 38 2" xfId="1385"/>
    <cellStyle name="Normal 39" xfId="1386"/>
    <cellStyle name="Normál 39" xfId="1387"/>
    <cellStyle name="Normal 39 2" xfId="1388"/>
    <cellStyle name="Normal 4" xfId="1389"/>
    <cellStyle name="Normál 4" xfId="1390"/>
    <cellStyle name="Normal 4 10" xfId="1391"/>
    <cellStyle name="Normal 4 11" xfId="1392"/>
    <cellStyle name="Normal 4 12" xfId="1393"/>
    <cellStyle name="Normal 4 13" xfId="1394"/>
    <cellStyle name="Normal 4 14" xfId="1395"/>
    <cellStyle name="Normal 4 15" xfId="1396"/>
    <cellStyle name="Normal 4 16" xfId="1397"/>
    <cellStyle name="Normal 4 17" xfId="1398"/>
    <cellStyle name="Normal 4 18" xfId="1399"/>
    <cellStyle name="Normal 4 19" xfId="1400"/>
    <cellStyle name="Normal 4 2" xfId="1401"/>
    <cellStyle name="Normál 4 2" xfId="1402"/>
    <cellStyle name="Normal 4 2 10" xfId="1403"/>
    <cellStyle name="Normál 4 2 10" xfId="1404"/>
    <cellStyle name="Normal 4 2 11" xfId="1405"/>
    <cellStyle name="Normál 4 2 11" xfId="1406"/>
    <cellStyle name="Normal 4 2 12" xfId="1407"/>
    <cellStyle name="Normál 4 2 12" xfId="1408"/>
    <cellStyle name="Normál 4 2 13" xfId="1409"/>
    <cellStyle name="Normál 4 2 14" xfId="1410"/>
    <cellStyle name="Normál 4 2 15" xfId="1411"/>
    <cellStyle name="Normál 4 2 16" xfId="1412"/>
    <cellStyle name="Normál 4 2 17" xfId="1413"/>
    <cellStyle name="Normál 4 2 18" xfId="1414"/>
    <cellStyle name="Normal 4 2 2" xfId="1415"/>
    <cellStyle name="Normál 4 2 2" xfId="1416"/>
    <cellStyle name="Normal 4 2 3" xfId="1417"/>
    <cellStyle name="Normál 4 2 3" xfId="1418"/>
    <cellStyle name="Normal 4 2 4" xfId="1419"/>
    <cellStyle name="Normál 4 2 4" xfId="1420"/>
    <cellStyle name="Normal 4 2 5" xfId="1421"/>
    <cellStyle name="Normál 4 2 5" xfId="1422"/>
    <cellStyle name="Normal 4 2 6" xfId="1423"/>
    <cellStyle name="Normál 4 2 6" xfId="1424"/>
    <cellStyle name="Normal 4 2 7" xfId="1425"/>
    <cellStyle name="Normál 4 2 7" xfId="1426"/>
    <cellStyle name="Normal 4 2 8" xfId="1427"/>
    <cellStyle name="Normál 4 2 8" xfId="1428"/>
    <cellStyle name="Normal 4 2 9" xfId="1429"/>
    <cellStyle name="Normál 4 2 9" xfId="1430"/>
    <cellStyle name="Normal 4 20" xfId="1431"/>
    <cellStyle name="Normal 4 21" xfId="1432"/>
    <cellStyle name="Normal 4 22" xfId="1433"/>
    <cellStyle name="Normal 4 23" xfId="1434"/>
    <cellStyle name="Normal 4 24" xfId="1435"/>
    <cellStyle name="Normal 4 25" xfId="1436"/>
    <cellStyle name="Normal 4 26" xfId="1437"/>
    <cellStyle name="Normal 4 27" xfId="1438"/>
    <cellStyle name="Normal 4 28" xfId="1439"/>
    <cellStyle name="Normal 4 29" xfId="1440"/>
    <cellStyle name="Normal 4 3" xfId="1441"/>
    <cellStyle name="Normal 4 3 2" xfId="1442"/>
    <cellStyle name="Normal 4 4" xfId="1443"/>
    <cellStyle name="Normal 4 5" xfId="1444"/>
    <cellStyle name="Normal 4 6" xfId="1445"/>
    <cellStyle name="Normal 4 7" xfId="1446"/>
    <cellStyle name="Normal 4 8" xfId="1447"/>
    <cellStyle name="Normal 4 9" xfId="1448"/>
    <cellStyle name="Normal 40" xfId="1449"/>
    <cellStyle name="Normál 40" xfId="1450"/>
    <cellStyle name="Normal 40 2" xfId="1451"/>
    <cellStyle name="Normal 41" xfId="1452"/>
    <cellStyle name="Normál 41" xfId="1453"/>
    <cellStyle name="Normal 41 2" xfId="1454"/>
    <cellStyle name="Normal 42" xfId="1455"/>
    <cellStyle name="Normál 42" xfId="1456"/>
    <cellStyle name="Normál 42 2" xfId="1457"/>
    <cellStyle name="Normal 43" xfId="1458"/>
    <cellStyle name="Normál 43" xfId="1459"/>
    <cellStyle name="Normál 43 10" xfId="1460"/>
    <cellStyle name="Normál 43 11" xfId="1461"/>
    <cellStyle name="Normal 43 2" xfId="1462"/>
    <cellStyle name="Normál 43 2" xfId="1463"/>
    <cellStyle name="Normál 43 3" xfId="1464"/>
    <cellStyle name="Normál 43 4" xfId="1465"/>
    <cellStyle name="Normál 43 5" xfId="1466"/>
    <cellStyle name="Normál 43 6" xfId="1467"/>
    <cellStyle name="Normál 43 7" xfId="1468"/>
    <cellStyle name="Normál 43 8" xfId="1469"/>
    <cellStyle name="Normál 43 9" xfId="1470"/>
    <cellStyle name="Normal 44" xfId="1471"/>
    <cellStyle name="Normál 44" xfId="1472"/>
    <cellStyle name="Normál 44 2" xfId="1473"/>
    <cellStyle name="Normál 44 3" xfId="1474"/>
    <cellStyle name="Normal 45" xfId="1475"/>
    <cellStyle name="Normál 45" xfId="1476"/>
    <cellStyle name="Normál 45 2" xfId="1477"/>
    <cellStyle name="Normál 45 3" xfId="1478"/>
    <cellStyle name="Normál 45 4" xfId="1479"/>
    <cellStyle name="Normal 46" xfId="1480"/>
    <cellStyle name="Normál 46" xfId="1481"/>
    <cellStyle name="Normál 46 2" xfId="1482"/>
    <cellStyle name="Normal 47" xfId="1483"/>
    <cellStyle name="Normál 47" xfId="1484"/>
    <cellStyle name="Normál 47 2" xfId="1485"/>
    <cellStyle name="Normál 47 3" xfId="1486"/>
    <cellStyle name="Normal 48" xfId="1487"/>
    <cellStyle name="Normál 48" xfId="1488"/>
    <cellStyle name="Normál 48 2" xfId="1489"/>
    <cellStyle name="Normál 48 3" xfId="1490"/>
    <cellStyle name="Normal 49" xfId="1491"/>
    <cellStyle name="Normál 49" xfId="1492"/>
    <cellStyle name="Normál 49 2" xfId="1493"/>
    <cellStyle name="Normál 49 3" xfId="1494"/>
    <cellStyle name="Normal 5" xfId="1495"/>
    <cellStyle name="Normál 5" xfId="1496"/>
    <cellStyle name="Normal 5 2" xfId="1497"/>
    <cellStyle name="Normál 5 2" xfId="1498"/>
    <cellStyle name="Normál 5 2 10" xfId="1499"/>
    <cellStyle name="Normal 5 2 2" xfId="1500"/>
    <cellStyle name="Normál 5 2 2" xfId="1501"/>
    <cellStyle name="Normál 5 2 3" xfId="1502"/>
    <cellStyle name="Normál 5 2 4" xfId="1503"/>
    <cellStyle name="Normál 5 2 5" xfId="1504"/>
    <cellStyle name="Normál 5 2 6" xfId="1505"/>
    <cellStyle name="Normál 5 2 7" xfId="1506"/>
    <cellStyle name="Normál 5 2 8" xfId="1507"/>
    <cellStyle name="Normál 5 2 9" xfId="1508"/>
    <cellStyle name="Normal 5 3" xfId="1509"/>
    <cellStyle name="Normál 5 3" xfId="1510"/>
    <cellStyle name="Normal 50" xfId="1511"/>
    <cellStyle name="Normál 50" xfId="1512"/>
    <cellStyle name="Normál 50 2" xfId="1513"/>
    <cellStyle name="Normal 51" xfId="1514"/>
    <cellStyle name="Normál 51" xfId="1515"/>
    <cellStyle name="Normál 51 2" xfId="1516"/>
    <cellStyle name="Normal 52" xfId="1517"/>
    <cellStyle name="Normál 52" xfId="1518"/>
    <cellStyle name="Normál 52 2" xfId="1519"/>
    <cellStyle name="Normal 53" xfId="1520"/>
    <cellStyle name="Normál 53" xfId="1521"/>
    <cellStyle name="Normál 53 2" xfId="1522"/>
    <cellStyle name="Normál 53 3" xfId="1523"/>
    <cellStyle name="Normal 54" xfId="1524"/>
    <cellStyle name="Normál 54" xfId="1525"/>
    <cellStyle name="Normál 54 10" xfId="1526"/>
    <cellStyle name="Normal 54 2" xfId="1527"/>
    <cellStyle name="Normál 54 2" xfId="1528"/>
    <cellStyle name="Normál 54 3" xfId="1529"/>
    <cellStyle name="Normál 54 4" xfId="1530"/>
    <cellStyle name="Normál 54 5" xfId="1531"/>
    <cellStyle name="Normál 54 6" xfId="1532"/>
    <cellStyle name="Normál 54 7" xfId="1533"/>
    <cellStyle name="Normál 54 8" xfId="1534"/>
    <cellStyle name="Normál 54 9" xfId="1535"/>
    <cellStyle name="Normal 55" xfId="1536"/>
    <cellStyle name="Normál 55" xfId="1537"/>
    <cellStyle name="Normal 55 2" xfId="1538"/>
    <cellStyle name="Normal 56" xfId="1539"/>
    <cellStyle name="Normál 56" xfId="1540"/>
    <cellStyle name="Normal 56 2" xfId="1541"/>
    <cellStyle name="Normal 57" xfId="1542"/>
    <cellStyle name="Normál 57" xfId="1543"/>
    <cellStyle name="Normal 58" xfId="1544"/>
    <cellStyle name="Normál 58" xfId="1545"/>
    <cellStyle name="Normál 58 2" xfId="1546"/>
    <cellStyle name="Normal 59" xfId="1547"/>
    <cellStyle name="Normál 59" xfId="1548"/>
    <cellStyle name="Normál 59 2" xfId="1549"/>
    <cellStyle name="Normál 59 3" xfId="1550"/>
    <cellStyle name="Normal 6" xfId="1551"/>
    <cellStyle name="Normál 6" xfId="1552"/>
    <cellStyle name="Normal 6 2" xfId="1553"/>
    <cellStyle name="Normál 6 2" xfId="1554"/>
    <cellStyle name="Normal 6 2 2" xfId="1555"/>
    <cellStyle name="Normál 6 2 2" xfId="1556"/>
    <cellStyle name="Normal 6 3" xfId="1557"/>
    <cellStyle name="Normal 60" xfId="1558"/>
    <cellStyle name="Normál 60" xfId="1559"/>
    <cellStyle name="Normál 60 2" xfId="1560"/>
    <cellStyle name="Normal 61" xfId="1561"/>
    <cellStyle name="Normál 61" xfId="1562"/>
    <cellStyle name="Normál 61 2" xfId="1563"/>
    <cellStyle name="Normal 62" xfId="1564"/>
    <cellStyle name="Normál 62" xfId="1565"/>
    <cellStyle name="Normál 62 2" xfId="1566"/>
    <cellStyle name="Normál 62 3" xfId="1567"/>
    <cellStyle name="Normal 63" xfId="1568"/>
    <cellStyle name="Normál 63" xfId="1569"/>
    <cellStyle name="Normál 63 2" xfId="1570"/>
    <cellStyle name="Normál 63 2 2" xfId="1571"/>
    <cellStyle name="Normál 63 2 2 2" xfId="1572"/>
    <cellStyle name="Normál 63 2 3" xfId="1573"/>
    <cellStyle name="Normál 63 2 4" xfId="1574"/>
    <cellStyle name="Normál 63 3" xfId="1575"/>
    <cellStyle name="Normál 63 3 2" xfId="1576"/>
    <cellStyle name="Normál 63 3 3" xfId="1577"/>
    <cellStyle name="Normál 63 4" xfId="1578"/>
    <cellStyle name="Normál 63 5" xfId="1579"/>
    <cellStyle name="Normal 64" xfId="1580"/>
    <cellStyle name="Normál 64" xfId="1581"/>
    <cellStyle name="Normál 64 2" xfId="1582"/>
    <cellStyle name="Normál 64 3" xfId="1583"/>
    <cellStyle name="Normal 65" xfId="1584"/>
    <cellStyle name="Normál 65" xfId="1585"/>
    <cellStyle name="Normál 65 2" xfId="1586"/>
    <cellStyle name="Normál 65 3" xfId="1587"/>
    <cellStyle name="Normal 66" xfId="1588"/>
    <cellStyle name="Normál 66" xfId="1589"/>
    <cellStyle name="Normál 66 2" xfId="1590"/>
    <cellStyle name="Normál 66 3" xfId="1591"/>
    <cellStyle name="Normal 67" xfId="1592"/>
    <cellStyle name="Normál 67" xfId="1593"/>
    <cellStyle name="Normál 67 2" xfId="1594"/>
    <cellStyle name="Normal 68" xfId="1595"/>
    <cellStyle name="Normál 68" xfId="1596"/>
    <cellStyle name="Normál 68 2" xfId="1597"/>
    <cellStyle name="Normal 69" xfId="1598"/>
    <cellStyle name="Normál 69" xfId="1599"/>
    <cellStyle name="Normál 69 2" xfId="1600"/>
    <cellStyle name="Normal 7" xfId="1601"/>
    <cellStyle name="Normál 7" xfId="1602"/>
    <cellStyle name="Normal 7 2" xfId="1603"/>
    <cellStyle name="Normál 7 2" xfId="1604"/>
    <cellStyle name="Normál 7 2 2" xfId="1605"/>
    <cellStyle name="Normál 7 2 2 2" xfId="1606"/>
    <cellStyle name="Normál 7 2 2 2 2" xfId="1607"/>
    <cellStyle name="Normál 7 2 2 3" xfId="1608"/>
    <cellStyle name="Normál 7 2 3" xfId="1609"/>
    <cellStyle name="Normál 7 2 3 2" xfId="1610"/>
    <cellStyle name="Normál 7 2 4" xfId="1611"/>
    <cellStyle name="Normál 7 2 5" xfId="1612"/>
    <cellStyle name="Normal 7 3" xfId="1613"/>
    <cellStyle name="Normal 7 3 2" xfId="1614"/>
    <cellStyle name="Normal 7 4" xfId="1615"/>
    <cellStyle name="Normal 70" xfId="1616"/>
    <cellStyle name="Normál 70" xfId="1617"/>
    <cellStyle name="Normál 70 2" xfId="1618"/>
    <cellStyle name="Normal 71" xfId="1619"/>
    <cellStyle name="Normál 71" xfId="1620"/>
    <cellStyle name="Normál 71 2" xfId="1621"/>
    <cellStyle name="Normal 72" xfId="1622"/>
    <cellStyle name="Normál 72" xfId="1623"/>
    <cellStyle name="Normál 72 2" xfId="1624"/>
    <cellStyle name="Normál 72 3" xfId="1625"/>
    <cellStyle name="Normal 73" xfId="1626"/>
    <cellStyle name="Normál 73" xfId="1627"/>
    <cellStyle name="Normál 73 2" xfId="1628"/>
    <cellStyle name="Normál 73 3" xfId="1629"/>
    <cellStyle name="Normal 74" xfId="1630"/>
    <cellStyle name="Normál 74" xfId="1631"/>
    <cellStyle name="Normál 74 2" xfId="1632"/>
    <cellStyle name="Normál 74 2 2" xfId="1633"/>
    <cellStyle name="Normál 74 2 3" xfId="1634"/>
    <cellStyle name="Normál 74 3" xfId="1635"/>
    <cellStyle name="Normál 74 4" xfId="1636"/>
    <cellStyle name="Normal 75" xfId="1637"/>
    <cellStyle name="Normál 75" xfId="1638"/>
    <cellStyle name="Normál 75 2" xfId="1639"/>
    <cellStyle name="Normál 75 2 2" xfId="1640"/>
    <cellStyle name="Normál 75 3" xfId="1641"/>
    <cellStyle name="Normál 75 4" xfId="1642"/>
    <cellStyle name="Normal 76" xfId="1643"/>
    <cellStyle name="Normál 76" xfId="1644"/>
    <cellStyle name="Normál 76 2" xfId="1645"/>
    <cellStyle name="Normal 77" xfId="1646"/>
    <cellStyle name="Normál 77" xfId="1647"/>
    <cellStyle name="Normal 78" xfId="1648"/>
    <cellStyle name="Normál 78" xfId="1649"/>
    <cellStyle name="Normal 79" xfId="1650"/>
    <cellStyle name="Normál 79" xfId="1651"/>
    <cellStyle name="Normal 8" xfId="1652"/>
    <cellStyle name="Normál 8" xfId="1653"/>
    <cellStyle name="Normál 8 2" xfId="1654"/>
    <cellStyle name="Normál 8 2 2" xfId="1655"/>
    <cellStyle name="Normál 8 2 3" xfId="1656"/>
    <cellStyle name="Normal 80" xfId="1657"/>
    <cellStyle name="Normál 80" xfId="1658"/>
    <cellStyle name="Normal 81" xfId="1659"/>
    <cellStyle name="Normál 81" xfId="1660"/>
    <cellStyle name="Normal 82" xfId="1661"/>
    <cellStyle name="Normál 82" xfId="1662"/>
    <cellStyle name="Normal 83" xfId="1663"/>
    <cellStyle name="Normál 83" xfId="1664"/>
    <cellStyle name="Normal 84" xfId="1665"/>
    <cellStyle name="Normál 84" xfId="1666"/>
    <cellStyle name="Normal 85" xfId="1667"/>
    <cellStyle name="Normál 85" xfId="1668"/>
    <cellStyle name="Normal 86" xfId="1669"/>
    <cellStyle name="Normál 86" xfId="1670"/>
    <cellStyle name="Normal 87" xfId="1671"/>
    <cellStyle name="Normál 87" xfId="1672"/>
    <cellStyle name="Normal 88" xfId="1673"/>
    <cellStyle name="Normál 88" xfId="1674"/>
    <cellStyle name="Normál 88 2" xfId="1675"/>
    <cellStyle name="Normal 89" xfId="1676"/>
    <cellStyle name="Normál 89" xfId="1677"/>
    <cellStyle name="Normál 89 2" xfId="1678"/>
    <cellStyle name="Normal 9" xfId="1679"/>
    <cellStyle name="Normál 9" xfId="1680"/>
    <cellStyle name="Normál 9 2" xfId="1681"/>
    <cellStyle name="Normál 9 2 2" xfId="1682"/>
    <cellStyle name="Normal 90" xfId="1683"/>
    <cellStyle name="Normál 90" xfId="1684"/>
    <cellStyle name="Normál 90 2" xfId="1685"/>
    <cellStyle name="Normál 91" xfId="1686"/>
    <cellStyle name="Normál 91 2" xfId="1687"/>
    <cellStyle name="Normál 92" xfId="1688"/>
    <cellStyle name="Normál 92 2" xfId="1689"/>
    <cellStyle name="Normál 93" xfId="1690"/>
    <cellStyle name="Normál 93 2" xfId="1691"/>
    <cellStyle name="Normál 94" xfId="1692"/>
    <cellStyle name="Normál 94 2" xfId="1693"/>
    <cellStyle name="Normál 95" xfId="1694"/>
    <cellStyle name="Normál 95 2" xfId="1695"/>
    <cellStyle name="Normál 96" xfId="1696"/>
    <cellStyle name="Normál 96 2" xfId="1697"/>
    <cellStyle name="Normál 97" xfId="1698"/>
    <cellStyle name="Normál 97 2" xfId="1699"/>
    <cellStyle name="Normál 98" xfId="1700"/>
    <cellStyle name="Normál 98 2" xfId="1701"/>
    <cellStyle name="Normál 99" xfId="1702"/>
    <cellStyle name="Normal_# 41-Market &amp;Trends" xfId="1703"/>
    <cellStyle name="Normál_0506_IR" xfId="10"/>
    <cellStyle name="Normal_CF06GR" xfId="11"/>
    <cellStyle name="Normál_historic consolidált P&amp;L quarters_0603" xfId="4"/>
    <cellStyle name="Normal_Mérleg" xfId="9"/>
    <cellStyle name="Normál_Operating stat" xfId="13"/>
    <cellStyle name="Normál_P&amp;L" xfId="3"/>
    <cellStyle name="Normál_Segment" xfId="12"/>
    <cellStyle name="Normál_segments_0209" xfId="8"/>
    <cellStyle name="Normal_Sheet1" xfId="6"/>
    <cellStyle name="Normál_web 4q2005 master_rebranded" xfId="5"/>
    <cellStyle name="Normalny_56.Podstawowe dane o woj.(1)" xfId="1704"/>
    <cellStyle name="Note" xfId="1705"/>
    <cellStyle name="Note 2" xfId="1706"/>
    <cellStyle name="Note 2 2" xfId="1707"/>
    <cellStyle name="Note 2 2 2" xfId="1708"/>
    <cellStyle name="Note 2 3" xfId="1709"/>
    <cellStyle name="Note 2 4" xfId="1710"/>
    <cellStyle name="Note 2 5" xfId="1711"/>
    <cellStyle name="Note 3" xfId="1712"/>
    <cellStyle name="Note 4" xfId="1713"/>
    <cellStyle name="Note 5" xfId="1714"/>
    <cellStyle name="Output" xfId="1715"/>
    <cellStyle name="Output 2" xfId="1716"/>
    <cellStyle name="Output 2 2" xfId="1717"/>
    <cellStyle name="Output 3" xfId="1718"/>
    <cellStyle name="Output 4" xfId="1719"/>
    <cellStyle name="OUTPUT LINE ITEMS" xfId="1720"/>
    <cellStyle name="Összesen 2" xfId="1721"/>
    <cellStyle name="Összesen 3" xfId="1722"/>
    <cellStyle name="Összesen 3 2" xfId="1723"/>
    <cellStyle name="Összesen 4" xfId="1724"/>
    <cellStyle name="Percent (0)" xfId="1725"/>
    <cellStyle name="Percent (0) 2" xfId="1726"/>
    <cellStyle name="Percent [0]" xfId="1727"/>
    <cellStyle name="Percent [0] 2" xfId="1728"/>
    <cellStyle name="Percent [0] 3" xfId="1729"/>
    <cellStyle name="Percent [0] 4" xfId="1730"/>
    <cellStyle name="Percent [0] 4 2" xfId="1731"/>
    <cellStyle name="Percent [0] 5" xfId="1732"/>
    <cellStyle name="Percent [00]" xfId="1733"/>
    <cellStyle name="Percent [00] 2" xfId="1734"/>
    <cellStyle name="Percent [00] 3" xfId="1735"/>
    <cellStyle name="Percent [00] 4" xfId="1736"/>
    <cellStyle name="Percent [00] 4 2" xfId="1737"/>
    <cellStyle name="Percent [00] 5" xfId="1738"/>
    <cellStyle name="Percent [2]" xfId="1739"/>
    <cellStyle name="Percent [2] 2" xfId="1740"/>
    <cellStyle name="Percent [2] 3" xfId="1741"/>
    <cellStyle name="Percent [2] 4" xfId="1742"/>
    <cellStyle name="Percent [2] 5" xfId="1743"/>
    <cellStyle name="Percent [2] 5 2" xfId="1744"/>
    <cellStyle name="Percent [2] 5 3" xfId="1745"/>
    <cellStyle name="Percent 10" xfId="1746"/>
    <cellStyle name="Percent 11" xfId="1747"/>
    <cellStyle name="Percent 12" xfId="1748"/>
    <cellStyle name="Percent 13" xfId="1749"/>
    <cellStyle name="Percent 14" xfId="1750"/>
    <cellStyle name="Percent 15" xfId="1751"/>
    <cellStyle name="Percent 16" xfId="1752"/>
    <cellStyle name="Percent 17" xfId="1753"/>
    <cellStyle name="Percent 18" xfId="1754"/>
    <cellStyle name="Percent 19" xfId="1755"/>
    <cellStyle name="Percent 2" xfId="1756"/>
    <cellStyle name="Percent 2 2" xfId="1757"/>
    <cellStyle name="Percent 2 2 2" xfId="1758"/>
    <cellStyle name="Percent 2 3" xfId="1759"/>
    <cellStyle name="Percent 2 4" xfId="1760"/>
    <cellStyle name="Percent 2 5" xfId="1761"/>
    <cellStyle name="Percent 20" xfId="1762"/>
    <cellStyle name="Percent 21" xfId="1763"/>
    <cellStyle name="Percent 22" xfId="1764"/>
    <cellStyle name="Percent 23" xfId="1765"/>
    <cellStyle name="Percent 24" xfId="1766"/>
    <cellStyle name="Percent 25" xfId="1767"/>
    <cellStyle name="Percent 26" xfId="1768"/>
    <cellStyle name="Percent 27" xfId="1769"/>
    <cellStyle name="Percent 28" xfId="1770"/>
    <cellStyle name="Percent 29" xfId="1771"/>
    <cellStyle name="Percent 3" xfId="1772"/>
    <cellStyle name="Percent 3 2" xfId="1773"/>
    <cellStyle name="Percent 3 3" xfId="1774"/>
    <cellStyle name="Percent 30" xfId="1775"/>
    <cellStyle name="Percent 31" xfId="1776"/>
    <cellStyle name="Percent 32" xfId="1777"/>
    <cellStyle name="Percent 33" xfId="1778"/>
    <cellStyle name="Percent 34" xfId="1779"/>
    <cellStyle name="Percent 35" xfId="1780"/>
    <cellStyle name="Percent 36" xfId="1781"/>
    <cellStyle name="Percent 37" xfId="1782"/>
    <cellStyle name="Percent 38" xfId="1783"/>
    <cellStyle name="Percent 39" xfId="1784"/>
    <cellStyle name="Percent 4" xfId="1785"/>
    <cellStyle name="Percent 40" xfId="1786"/>
    <cellStyle name="Percent 41" xfId="1787"/>
    <cellStyle name="Percent 42" xfId="1788"/>
    <cellStyle name="Percent 43" xfId="1789"/>
    <cellStyle name="Percent 44" xfId="1790"/>
    <cellStyle name="Percent 45" xfId="1791"/>
    <cellStyle name="Percent 46" xfId="1792"/>
    <cellStyle name="Percent 47" xfId="1793"/>
    <cellStyle name="Percent 48" xfId="1794"/>
    <cellStyle name="Percent 49" xfId="1795"/>
    <cellStyle name="Percent 5" xfId="1796"/>
    <cellStyle name="Percent 6" xfId="1797"/>
    <cellStyle name="Percent 7" xfId="1798"/>
    <cellStyle name="Percent 8" xfId="1799"/>
    <cellStyle name="Percent 9" xfId="1800"/>
    <cellStyle name="Percent_#6 Temps &amp; Contractors" xfId="1801"/>
    <cellStyle name="Planungsobjekt" xfId="1802"/>
    <cellStyle name="PrePop Currency (0)" xfId="1803"/>
    <cellStyle name="PrePop Currency (0) 2" xfId="1804"/>
    <cellStyle name="PrePop Currency (0) 3" xfId="1805"/>
    <cellStyle name="PrePop Currency (0) 4" xfId="1806"/>
    <cellStyle name="PrePop Currency (0) 4 2" xfId="1807"/>
    <cellStyle name="PrePop Currency (0) 5" xfId="1808"/>
    <cellStyle name="PrePop Currency (2)" xfId="1809"/>
    <cellStyle name="PrePop Currency (2) 2" xfId="1810"/>
    <cellStyle name="PrePop Currency (2) 3" xfId="1811"/>
    <cellStyle name="PrePop Currency (2) 4" xfId="1812"/>
    <cellStyle name="PrePop Currency (2) 4 2" xfId="1813"/>
    <cellStyle name="PrePop Currency (2) 5" xfId="1814"/>
    <cellStyle name="PrePop Units (0)" xfId="1815"/>
    <cellStyle name="PrePop Units (0) 2" xfId="1816"/>
    <cellStyle name="PrePop Units (0) 3" xfId="1817"/>
    <cellStyle name="PrePop Units (0) 4" xfId="1818"/>
    <cellStyle name="PrePop Units (0) 4 2" xfId="1819"/>
    <cellStyle name="PrePop Units (0) 5" xfId="1820"/>
    <cellStyle name="PrePop Units (1)" xfId="1821"/>
    <cellStyle name="PrePop Units (1) 2" xfId="1822"/>
    <cellStyle name="PrePop Units (1) 3" xfId="1823"/>
    <cellStyle name="PrePop Units (1) 4" xfId="1824"/>
    <cellStyle name="PrePop Units (1) 4 2" xfId="1825"/>
    <cellStyle name="PrePop Units (1) 5" xfId="1826"/>
    <cellStyle name="PrePop Units (2)" xfId="1827"/>
    <cellStyle name="PrePop Units (2) 2" xfId="1828"/>
    <cellStyle name="PrePop Units (2) 3" xfId="1829"/>
    <cellStyle name="PrePop Units (2) 4" xfId="1830"/>
    <cellStyle name="PrePop Units (2) 4 2" xfId="1831"/>
    <cellStyle name="PrePop Units (2) 5" xfId="1832"/>
    <cellStyle name="Prozent_066_otherDirectCosts_S&amp;D" xfId="1833"/>
    <cellStyle name="PSChar" xfId="1834"/>
    <cellStyle name="PSDate" xfId="1835"/>
    <cellStyle name="PSDec" xfId="1836"/>
    <cellStyle name="PSHeading" xfId="1837"/>
    <cellStyle name="PSHeading 2" xfId="1838"/>
    <cellStyle name="PSInt" xfId="1839"/>
    <cellStyle name="PSSpacer" xfId="1840"/>
    <cellStyle name="RevList" xfId="1841"/>
    <cellStyle name="RevList 2" xfId="1842"/>
    <cellStyle name="Rossz 2" xfId="1843"/>
    <cellStyle name="Rossz 3" xfId="1844"/>
    <cellStyle name="Rossz 3 2" xfId="1845"/>
    <cellStyle name="Rossz 4" xfId="1846"/>
    <cellStyle name="saját1" xfId="1847"/>
    <cellStyle name="SAPBEXaggData" xfId="1848"/>
    <cellStyle name="SAPBEXaggData 2" xfId="1849"/>
    <cellStyle name="SAPBEXaggData 2 2" xfId="1850"/>
    <cellStyle name="SAPBEXaggData 2 2 2" xfId="1851"/>
    <cellStyle name="SAPBEXaggData 2 2 3" xfId="1852"/>
    <cellStyle name="SAPBEXaggData 2 3" xfId="1853"/>
    <cellStyle name="SAPBEXaggData 3" xfId="1854"/>
    <cellStyle name="SAPBEXaggData 3 2" xfId="1855"/>
    <cellStyle name="SAPBEXaggData 4" xfId="1856"/>
    <cellStyle name="SAPBEXaggData 4 2" xfId="1857"/>
    <cellStyle name="SAPBEXaggDataEmph" xfId="1858"/>
    <cellStyle name="SAPBEXaggDataEmph 2" xfId="1859"/>
    <cellStyle name="SAPBEXaggDataEmph 2 2" xfId="1860"/>
    <cellStyle name="SAPBEXaggDataEmph 2 3" xfId="1861"/>
    <cellStyle name="SAPBEXaggDataEmph 3" xfId="1862"/>
    <cellStyle name="SAPBEXaggDataEmph 4" xfId="1863"/>
    <cellStyle name="SAPBEXaggItem" xfId="1864"/>
    <cellStyle name="SAPBEXaggItem 2" xfId="1865"/>
    <cellStyle name="SAPBEXaggItem 2 2" xfId="1866"/>
    <cellStyle name="SAPBEXaggItem 2 2 2" xfId="1867"/>
    <cellStyle name="SAPBEXaggItem 2 2 3" xfId="1868"/>
    <cellStyle name="SAPBEXaggItem 2 3" xfId="1869"/>
    <cellStyle name="SAPBEXaggItem 3" xfId="1870"/>
    <cellStyle name="SAPBEXaggItem 3 2" xfId="1871"/>
    <cellStyle name="SAPBEXaggItem 4" xfId="1872"/>
    <cellStyle name="SAPBEXaggItem 4 2" xfId="1873"/>
    <cellStyle name="SAPBEXaggItemX" xfId="1874"/>
    <cellStyle name="SAPBEXaggItemX 2" xfId="1875"/>
    <cellStyle name="SAPBEXaggItemX 2 2" xfId="1876"/>
    <cellStyle name="SAPBEXaggItemX 2 3" xfId="1877"/>
    <cellStyle name="SAPBEXaggItemX 3" xfId="1878"/>
    <cellStyle name="SAPBEXaggItemX 4" xfId="1879"/>
    <cellStyle name="SAPBEXchaText" xfId="1880"/>
    <cellStyle name="SAPBEXchaText 2" xfId="1881"/>
    <cellStyle name="SAPBEXchaText 2 2" xfId="1882"/>
    <cellStyle name="SAPBEXchaText 2 2 2" xfId="1883"/>
    <cellStyle name="SAPBEXchaText 2 2 3" xfId="1884"/>
    <cellStyle name="SAPBEXchaText 2 3" xfId="1885"/>
    <cellStyle name="SAPBEXchaText 3" xfId="1886"/>
    <cellStyle name="SAPBEXchaText 3 2" xfId="1887"/>
    <cellStyle name="SAPBEXchaText 4" xfId="1888"/>
    <cellStyle name="SAPBEXchaText 4 2" xfId="1889"/>
    <cellStyle name="SAPBEXexcBad7" xfId="1890"/>
    <cellStyle name="SAPBEXexcBad7 2" xfId="1891"/>
    <cellStyle name="SAPBEXexcBad7 2 2" xfId="1892"/>
    <cellStyle name="SAPBEXexcBad7 2 3" xfId="1893"/>
    <cellStyle name="SAPBEXexcBad7 3" xfId="1894"/>
    <cellStyle name="SAPBEXexcBad7 3 2" xfId="1895"/>
    <cellStyle name="SAPBEXexcBad7 4" xfId="1896"/>
    <cellStyle name="SAPBEXexcBad8" xfId="1897"/>
    <cellStyle name="SAPBEXexcBad8 2" xfId="1898"/>
    <cellStyle name="SAPBEXexcBad8 2 2" xfId="1899"/>
    <cellStyle name="SAPBEXexcBad8 2 3" xfId="1900"/>
    <cellStyle name="SAPBEXexcBad8 3" xfId="1901"/>
    <cellStyle name="SAPBEXexcBad8 3 2" xfId="1902"/>
    <cellStyle name="SAPBEXexcBad8 4" xfId="1903"/>
    <cellStyle name="SAPBEXexcBad9" xfId="1904"/>
    <cellStyle name="SAPBEXexcBad9 2" xfId="1905"/>
    <cellStyle name="SAPBEXexcBad9 2 2" xfId="1906"/>
    <cellStyle name="SAPBEXexcBad9 2 3" xfId="1907"/>
    <cellStyle name="SAPBEXexcBad9 3" xfId="1908"/>
    <cellStyle name="SAPBEXexcBad9 3 2" xfId="1909"/>
    <cellStyle name="SAPBEXexcBad9 4" xfId="1910"/>
    <cellStyle name="SAPBEXexcCritical4" xfId="1911"/>
    <cellStyle name="SAPBEXexcCritical4 2" xfId="1912"/>
    <cellStyle name="SAPBEXexcCritical4 2 2" xfId="1913"/>
    <cellStyle name="SAPBEXexcCritical4 2 3" xfId="1914"/>
    <cellStyle name="SAPBEXexcCritical4 3" xfId="1915"/>
    <cellStyle name="SAPBEXexcCritical4 3 2" xfId="1916"/>
    <cellStyle name="SAPBEXexcCritical4 4" xfId="1917"/>
    <cellStyle name="SAPBEXexcCritical5" xfId="1918"/>
    <cellStyle name="SAPBEXexcCritical5 2" xfId="1919"/>
    <cellStyle name="SAPBEXexcCritical5 2 2" xfId="1920"/>
    <cellStyle name="SAPBEXexcCritical5 2 3" xfId="1921"/>
    <cellStyle name="SAPBEXexcCritical5 3" xfId="1922"/>
    <cellStyle name="SAPBEXexcCritical5 3 2" xfId="1923"/>
    <cellStyle name="SAPBEXexcCritical5 4" xfId="1924"/>
    <cellStyle name="SAPBEXexcCritical6" xfId="1925"/>
    <cellStyle name="SAPBEXexcCritical6 2" xfId="1926"/>
    <cellStyle name="SAPBEXexcCritical6 2 2" xfId="1927"/>
    <cellStyle name="SAPBEXexcCritical6 2 3" xfId="1928"/>
    <cellStyle name="SAPBEXexcCritical6 3" xfId="1929"/>
    <cellStyle name="SAPBEXexcCritical6 3 2" xfId="1930"/>
    <cellStyle name="SAPBEXexcCritical6 4" xfId="1931"/>
    <cellStyle name="SAPBEXexcGood1" xfId="1932"/>
    <cellStyle name="SAPBEXexcGood1 2" xfId="1933"/>
    <cellStyle name="SAPBEXexcGood1 2 2" xfId="1934"/>
    <cellStyle name="SAPBEXexcGood1 2 3" xfId="1935"/>
    <cellStyle name="SAPBEXexcGood1 3" xfId="1936"/>
    <cellStyle name="SAPBEXexcGood1 3 2" xfId="1937"/>
    <cellStyle name="SAPBEXexcGood1 4" xfId="1938"/>
    <cellStyle name="SAPBEXexcGood2" xfId="1939"/>
    <cellStyle name="SAPBEXexcGood2 2" xfId="1940"/>
    <cellStyle name="SAPBEXexcGood2 2 2" xfId="1941"/>
    <cellStyle name="SAPBEXexcGood2 2 3" xfId="1942"/>
    <cellStyle name="SAPBEXexcGood2 3" xfId="1943"/>
    <cellStyle name="SAPBEXexcGood2 3 2" xfId="1944"/>
    <cellStyle name="SAPBEXexcGood2 4" xfId="1945"/>
    <cellStyle name="SAPBEXexcGood3" xfId="1946"/>
    <cellStyle name="SAPBEXexcGood3 2" xfId="1947"/>
    <cellStyle name="SAPBEXexcGood3 2 2" xfId="1948"/>
    <cellStyle name="SAPBEXexcGood3 2 3" xfId="1949"/>
    <cellStyle name="SAPBEXexcGood3 3" xfId="1950"/>
    <cellStyle name="SAPBEXexcGood3 3 2" xfId="1951"/>
    <cellStyle name="SAPBEXexcGood3 4" xfId="1952"/>
    <cellStyle name="SAPBEXfilterDrill" xfId="1953"/>
    <cellStyle name="SAPBEXfilterDrill 2" xfId="1954"/>
    <cellStyle name="SAPBEXfilterDrill 2 2" xfId="1955"/>
    <cellStyle name="SAPBEXfilterDrill 2 2 2" xfId="1956"/>
    <cellStyle name="SAPBEXfilterDrill 2 3" xfId="1957"/>
    <cellStyle name="SAPBEXfilterDrill 3" xfId="1958"/>
    <cellStyle name="SAPBEXfilterDrill 3 2" xfId="1959"/>
    <cellStyle name="SAPBEXfilterDrill 4" xfId="1960"/>
    <cellStyle name="SAPBEXfilterDrill 4 2" xfId="1961"/>
    <cellStyle name="SAPBEXfilterDrill 5" xfId="1962"/>
    <cellStyle name="SAPBEXfilterItem" xfId="1963"/>
    <cellStyle name="SAPBEXfilterItem 2" xfId="1964"/>
    <cellStyle name="SAPBEXfilterItem 2 2" xfId="1965"/>
    <cellStyle name="SAPBEXfilterItem 2 2 2" xfId="1966"/>
    <cellStyle name="SAPBEXfilterItem 2 3" xfId="1967"/>
    <cellStyle name="SAPBEXfilterItem 3" xfId="1968"/>
    <cellStyle name="SAPBEXfilterItem 3 2" xfId="1969"/>
    <cellStyle name="SAPBEXfilterItem 4" xfId="1970"/>
    <cellStyle name="SAPBEXfilterItem 5" xfId="1971"/>
    <cellStyle name="SAPBEXfilterText" xfId="1972"/>
    <cellStyle name="SAPBEXfilterText 2" xfId="1973"/>
    <cellStyle name="SAPBEXfilterText 2 2" xfId="1974"/>
    <cellStyle name="SAPBEXfilterText 2 3" xfId="1975"/>
    <cellStyle name="SAPBEXfilterText 3" xfId="1976"/>
    <cellStyle name="SAPBEXfilterText 4" xfId="1977"/>
    <cellStyle name="SAPBEXformats" xfId="1978"/>
    <cellStyle name="SAPBEXformats 2" xfId="1979"/>
    <cellStyle name="SAPBEXformats 2 2" xfId="1980"/>
    <cellStyle name="SAPBEXformats 2 2 2" xfId="1981"/>
    <cellStyle name="SAPBEXformats 2 2 3" xfId="1982"/>
    <cellStyle name="SAPBEXformats 2 3" xfId="1983"/>
    <cellStyle name="SAPBEXformats 3" xfId="1984"/>
    <cellStyle name="SAPBEXformats 3 2" xfId="1985"/>
    <cellStyle name="SAPBEXformats 4" xfId="1986"/>
    <cellStyle name="SAPBEXformats 4 2" xfId="1987"/>
    <cellStyle name="SAPBEXheaderItem" xfId="1988"/>
    <cellStyle name="SAPBEXheaderItem 2" xfId="1989"/>
    <cellStyle name="SAPBEXheaderItem 2 2" xfId="1990"/>
    <cellStyle name="SAPBEXheaderItem 2 2 2" xfId="1991"/>
    <cellStyle name="SAPBEXheaderItem 2 3" xfId="1992"/>
    <cellStyle name="SAPBEXheaderItem 3" xfId="1993"/>
    <cellStyle name="SAPBEXheaderItem 3 2" xfId="1994"/>
    <cellStyle name="SAPBEXheaderItem 4" xfId="1995"/>
    <cellStyle name="SAPBEXheaderItem 4 2" xfId="1996"/>
    <cellStyle name="SAPBEXheaderItem 5" xfId="1997"/>
    <cellStyle name="SAPBEXheaderText" xfId="1998"/>
    <cellStyle name="SAPBEXheaderText 2" xfId="1999"/>
    <cellStyle name="SAPBEXheaderText 2 2" xfId="2000"/>
    <cellStyle name="SAPBEXheaderText 2 2 2" xfId="2001"/>
    <cellStyle name="SAPBEXheaderText 2 3" xfId="2002"/>
    <cellStyle name="SAPBEXheaderText 3" xfId="2003"/>
    <cellStyle name="SAPBEXheaderText 3 2" xfId="2004"/>
    <cellStyle name="SAPBEXheaderText 4" xfId="2005"/>
    <cellStyle name="SAPBEXheaderText 4 2" xfId="2006"/>
    <cellStyle name="SAPBEXHLevel0" xfId="2007"/>
    <cellStyle name="SAPBEXHLevel0 2" xfId="2008"/>
    <cellStyle name="SAPBEXHLevel0 2 2" xfId="2009"/>
    <cellStyle name="SAPBEXHLevel0 2 2 2" xfId="2010"/>
    <cellStyle name="SAPBEXHLevel0 2 3" xfId="2011"/>
    <cellStyle name="SAPBEXHLevel0 3" xfId="2012"/>
    <cellStyle name="SAPBEXHLevel0 3 2" xfId="2013"/>
    <cellStyle name="SAPBEXHLevel0 4" xfId="2014"/>
    <cellStyle name="SAPBEXHLevel0 4 2" xfId="2015"/>
    <cellStyle name="SAPBEXHLevel0X" xfId="2016"/>
    <cellStyle name="SAPBEXHLevel0X 2" xfId="2017"/>
    <cellStyle name="SAPBEXHLevel0X 2 2" xfId="2018"/>
    <cellStyle name="SAPBEXHLevel0X 2 2 2" xfId="2019"/>
    <cellStyle name="SAPBEXHLevel0X 2 3" xfId="2020"/>
    <cellStyle name="SAPBEXHLevel0X 3" xfId="2021"/>
    <cellStyle name="SAPBEXHLevel0X 3 2" xfId="2022"/>
    <cellStyle name="SAPBEXHLevel0X 4" xfId="2023"/>
    <cellStyle name="SAPBEXHLevel0X 4 2" xfId="2024"/>
    <cellStyle name="SAPBEXHLevel0X 5" xfId="2025"/>
    <cellStyle name="SAPBEXHLevel1" xfId="2026"/>
    <cellStyle name="SAPBEXHLevel1 2" xfId="2027"/>
    <cellStyle name="SAPBEXHLevel1 2 2" xfId="2028"/>
    <cellStyle name="SAPBEXHLevel1 2 2 2" xfId="2029"/>
    <cellStyle name="SAPBEXHLevel1 2 3" xfId="2030"/>
    <cellStyle name="SAPBEXHLevel1 3" xfId="2031"/>
    <cellStyle name="SAPBEXHLevel1 3 2" xfId="2032"/>
    <cellStyle name="SAPBEXHLevel1 3 3" xfId="2033"/>
    <cellStyle name="SAPBEXHLevel1 4" xfId="2034"/>
    <cellStyle name="SAPBEXHLevel1 4 2" xfId="2035"/>
    <cellStyle name="SAPBEXHLevel1X" xfId="2036"/>
    <cellStyle name="SAPBEXHLevel1X 2" xfId="2037"/>
    <cellStyle name="SAPBEXHLevel1X 2 2" xfId="2038"/>
    <cellStyle name="SAPBEXHLevel1X 2 2 2" xfId="2039"/>
    <cellStyle name="SAPBEXHLevel1X 2 3" xfId="2040"/>
    <cellStyle name="SAPBEXHLevel1X 3" xfId="2041"/>
    <cellStyle name="SAPBEXHLevel1X 3 2" xfId="2042"/>
    <cellStyle name="SAPBEXHLevel1X 4" xfId="2043"/>
    <cellStyle name="SAPBEXHLevel1X 4 2" xfId="2044"/>
    <cellStyle name="SAPBEXHLevel1X 5" xfId="2045"/>
    <cellStyle name="SAPBEXHLevel2" xfId="2046"/>
    <cellStyle name="SAPBEXHLevel2 2" xfId="2047"/>
    <cellStyle name="SAPBEXHLevel2 2 2" xfId="2048"/>
    <cellStyle name="SAPBEXHLevel2 2 2 2" xfId="2049"/>
    <cellStyle name="SAPBEXHLevel2 2 3" xfId="2050"/>
    <cellStyle name="SAPBEXHLevel2 3" xfId="2051"/>
    <cellStyle name="SAPBEXHLevel2 3 2" xfId="2052"/>
    <cellStyle name="SAPBEXHLevel2 3 3" xfId="2053"/>
    <cellStyle name="SAPBEXHLevel2 4" xfId="2054"/>
    <cellStyle name="SAPBEXHLevel2 4 2" xfId="2055"/>
    <cellStyle name="SAPBEXHLevel2X" xfId="2056"/>
    <cellStyle name="SAPBEXHLevel2X 2" xfId="2057"/>
    <cellStyle name="SAPBEXHLevel2X 2 2" xfId="2058"/>
    <cellStyle name="SAPBEXHLevel2X 2 2 2" xfId="2059"/>
    <cellStyle name="SAPBEXHLevel2X 2 3" xfId="2060"/>
    <cellStyle name="SAPBEXHLevel2X 3" xfId="2061"/>
    <cellStyle name="SAPBEXHLevel2X 3 2" xfId="2062"/>
    <cellStyle name="SAPBEXHLevel2X 4" xfId="2063"/>
    <cellStyle name="SAPBEXHLevel2X 4 2" xfId="2064"/>
    <cellStyle name="SAPBEXHLevel2X 5" xfId="2065"/>
    <cellStyle name="SAPBEXHLevel3" xfId="2066"/>
    <cellStyle name="SAPBEXHLevel3 2" xfId="2067"/>
    <cellStyle name="SAPBEXHLevel3 2 2" xfId="2068"/>
    <cellStyle name="SAPBEXHLevel3 2 2 2" xfId="2069"/>
    <cellStyle name="SAPBEXHLevel3 2 3" xfId="2070"/>
    <cellStyle name="SAPBEXHLevel3 3" xfId="2071"/>
    <cellStyle name="SAPBEXHLevel3 3 2" xfId="2072"/>
    <cellStyle name="SAPBEXHLevel3 3 3" xfId="2073"/>
    <cellStyle name="SAPBEXHLevel3 3 4" xfId="2074"/>
    <cellStyle name="SAPBEXHLevel3 4" xfId="2075"/>
    <cellStyle name="SAPBEXHLevel3 4 2" xfId="2076"/>
    <cellStyle name="SAPBEXHLevel3 5" xfId="2077"/>
    <cellStyle name="SAPBEXHLevel3_Munka1" xfId="2078"/>
    <cellStyle name="SAPBEXHLevel3X" xfId="2079"/>
    <cellStyle name="SAPBEXHLevel3X 2" xfId="2080"/>
    <cellStyle name="SAPBEXHLevel3X 2 2" xfId="2081"/>
    <cellStyle name="SAPBEXHLevel3X 2 3" xfId="2082"/>
    <cellStyle name="SAPBEXHLevel3X 3" xfId="2083"/>
    <cellStyle name="SAPBEXHLevel3X 3 2" xfId="2084"/>
    <cellStyle name="SAPBEXHLevel3X 4" xfId="2085"/>
    <cellStyle name="SAPBEXHLevel3X 4 2" xfId="2086"/>
    <cellStyle name="SAPBEXHLevel3X 4 2 2" xfId="2087"/>
    <cellStyle name="SAPBEXHLevel3X 4 3" xfId="2088"/>
    <cellStyle name="SAPBEXHLevel3X 5" xfId="2089"/>
    <cellStyle name="SAPBEXHLevel3X 5 2" xfId="2090"/>
    <cellStyle name="SAPBEXHLevel3X 6" xfId="2091"/>
    <cellStyle name="SAPBEXHLevel3X 7" xfId="2092"/>
    <cellStyle name="SAPBEXHLevel3X 8" xfId="2093"/>
    <cellStyle name="SAPBEXHLevel3X_Munka1" xfId="2094"/>
    <cellStyle name="SAPBEXinputData" xfId="2095"/>
    <cellStyle name="SAPBEXinputData 2" xfId="2096"/>
    <cellStyle name="SAPBEXinputData 2 2" xfId="2097"/>
    <cellStyle name="SAPBEXinputData 3" xfId="2098"/>
    <cellStyle name="SAPBEXinputData 3 2" xfId="2099"/>
    <cellStyle name="SAPBEXinputData 3 3" xfId="2100"/>
    <cellStyle name="SAPBEXinputData 4" xfId="2101"/>
    <cellStyle name="SAPBEXItemHeader" xfId="2102"/>
    <cellStyle name="SAPBEXresData" xfId="2103"/>
    <cellStyle name="SAPBEXresData 2" xfId="2104"/>
    <cellStyle name="SAPBEXresData 2 2" xfId="2105"/>
    <cellStyle name="SAPBEXresData 2 3" xfId="2106"/>
    <cellStyle name="SAPBEXresData 3" xfId="2107"/>
    <cellStyle name="SAPBEXresData 4" xfId="2108"/>
    <cellStyle name="SAPBEXresDataEmph" xfId="2109"/>
    <cellStyle name="SAPBEXresDataEmph 2" xfId="2110"/>
    <cellStyle name="SAPBEXresDataEmph 2 2" xfId="2111"/>
    <cellStyle name="SAPBEXresDataEmph 2 3" xfId="2112"/>
    <cellStyle name="SAPBEXresDataEmph 3" xfId="2113"/>
    <cellStyle name="SAPBEXresDataEmph 4" xfId="2114"/>
    <cellStyle name="SAPBEXresItem" xfId="2115"/>
    <cellStyle name="SAPBEXresItem 2" xfId="2116"/>
    <cellStyle name="SAPBEXresItem 2 2" xfId="2117"/>
    <cellStyle name="SAPBEXresItem 2 3" xfId="2118"/>
    <cellStyle name="SAPBEXresItem 3" xfId="2119"/>
    <cellStyle name="SAPBEXresItem 4" xfId="2120"/>
    <cellStyle name="SAPBEXresItemX" xfId="2121"/>
    <cellStyle name="SAPBEXresItemX 2" xfId="2122"/>
    <cellStyle name="SAPBEXresItemX 2 2" xfId="2123"/>
    <cellStyle name="SAPBEXresItemX 2 3" xfId="2124"/>
    <cellStyle name="SAPBEXresItemX 3" xfId="2125"/>
    <cellStyle name="SAPBEXresItemX 4" xfId="2126"/>
    <cellStyle name="SAPBEXstdData" xfId="2127"/>
    <cellStyle name="SAPBEXstdData 2" xfId="2128"/>
    <cellStyle name="SAPBEXstdData 2 2" xfId="2129"/>
    <cellStyle name="SAPBEXstdData 3" xfId="2130"/>
    <cellStyle name="SAPBEXstdData 3 2" xfId="2131"/>
    <cellStyle name="SAPBEXstdData 3 3" xfId="2132"/>
    <cellStyle name="SAPBEXstdData 4" xfId="2133"/>
    <cellStyle name="SAPBEXstdData 4 2" xfId="2134"/>
    <cellStyle name="SAPBEXstdData 5" xfId="2135"/>
    <cellStyle name="SAPBEXstdData_Munka1" xfId="2136"/>
    <cellStyle name="SAPBEXstdDataEmph" xfId="2137"/>
    <cellStyle name="SAPBEXstdDataEmph 2" xfId="2138"/>
    <cellStyle name="SAPBEXstdDataEmph 2 2" xfId="2139"/>
    <cellStyle name="SAPBEXstdDataEmph 2 3" xfId="2140"/>
    <cellStyle name="SAPBEXstdDataEmph 3" xfId="2141"/>
    <cellStyle name="SAPBEXstdDataEmph 4" xfId="2142"/>
    <cellStyle name="SAPBEXstdItem" xfId="2143"/>
    <cellStyle name="SAPBEXstdItem 2" xfId="2144"/>
    <cellStyle name="SAPBEXstdItem 2 2" xfId="2145"/>
    <cellStyle name="SAPBEXstdItem 2 2 2" xfId="2146"/>
    <cellStyle name="SAPBEXstdItem 2 2 3" xfId="2147"/>
    <cellStyle name="SAPBEXstdItem 2 3" xfId="2148"/>
    <cellStyle name="SAPBEXstdItem 3" xfId="2149"/>
    <cellStyle name="SAPBEXstdItem 4" xfId="2150"/>
    <cellStyle name="SAPBEXstdItem 5" xfId="2151"/>
    <cellStyle name="SAPBEXstdItemX" xfId="2152"/>
    <cellStyle name="SAPBEXstdItemX 2" xfId="2153"/>
    <cellStyle name="SAPBEXstdItemX 2 2" xfId="2154"/>
    <cellStyle name="SAPBEXstdItemX 2 3" xfId="2155"/>
    <cellStyle name="SAPBEXstdItemX 3" xfId="2156"/>
    <cellStyle name="SAPBEXtitle" xfId="2157"/>
    <cellStyle name="SAPBEXtitle 2" xfId="2158"/>
    <cellStyle name="SAPBEXtitle 2 2" xfId="2159"/>
    <cellStyle name="SAPBEXtitle 3" xfId="2160"/>
    <cellStyle name="SAPBEXtitle 3 2" xfId="2161"/>
    <cellStyle name="SAPBEXtitle 4" xfId="2162"/>
    <cellStyle name="SAPBEXunassignedItem" xfId="2163"/>
    <cellStyle name="SAPBEXunassignedItem 2" xfId="2164"/>
    <cellStyle name="SAPBEXundefined" xfId="2165"/>
    <cellStyle name="SAPBEXundefined 2" xfId="2166"/>
    <cellStyle name="SAPBEXundefined 2 2" xfId="2167"/>
    <cellStyle name="SAPBEXundefined 2 3" xfId="2168"/>
    <cellStyle name="SAPBEXundefined 3" xfId="2169"/>
    <cellStyle name="SAPBEXundefined 4" xfId="2170"/>
    <cellStyle name="Seiten" xfId="2171"/>
    <cellStyle name="SeitenEingabe" xfId="2172"/>
    <cellStyle name="SeitennichtSichtbar" xfId="2173"/>
    <cellStyle name="Semleges 2" xfId="2174"/>
    <cellStyle name="Semleges 2 2" xfId="2175"/>
    <cellStyle name="Semleges 3" xfId="2176"/>
    <cellStyle name="Semleges 3 2" xfId="2177"/>
    <cellStyle name="Semleges 4" xfId="2178"/>
    <cellStyle name="Sheet Title" xfId="2179"/>
    <cellStyle name="Spalten" xfId="2180"/>
    <cellStyle name="Standard 4_KP_Master_R-29-02-2012_20120220_GuV_V2" xfId="2181"/>
    <cellStyle name="Standard_020827_VSTR_Imp_V2.7-x" xfId="2182"/>
    <cellStyle name="Stílus 1" xfId="15"/>
    <cellStyle name="Stílus 1 2" xfId="2183"/>
    <cellStyle name="Stílus 1 2 2" xfId="2184"/>
    <cellStyle name="Stílus 1 3" xfId="2185"/>
    <cellStyle name="Style 1" xfId="2186"/>
    <cellStyle name="Style 1 2" xfId="2187"/>
    <cellStyle name="Style 1 3" xfId="2188"/>
    <cellStyle name="Style 1 3 2" xfId="2189"/>
    <cellStyle name="Subscribers" xfId="2190"/>
    <cellStyle name="Subtotal" xfId="2191"/>
    <cellStyle name="Számítás 2" xfId="2192"/>
    <cellStyle name="Számítás 3" xfId="2193"/>
    <cellStyle name="Számítás 3 2" xfId="2194"/>
    <cellStyle name="Számítás 4" xfId="2195"/>
    <cellStyle name="Számítás 4 2" xfId="2196"/>
    <cellStyle name="Százalék" xfId="2" builtinId="5"/>
    <cellStyle name="Százalék 10" xfId="2197"/>
    <cellStyle name="Százalék 11" xfId="2198"/>
    <cellStyle name="Százalék 2" xfId="2199"/>
    <cellStyle name="Százalék 2 2" xfId="2200"/>
    <cellStyle name="Százalék 2 2 2" xfId="2201"/>
    <cellStyle name="Százalék 2 2 3" xfId="2202"/>
    <cellStyle name="Százalék 2 3" xfId="2203"/>
    <cellStyle name="Százalék 2 3 2" xfId="2204"/>
    <cellStyle name="Százalék 2 4" xfId="2205"/>
    <cellStyle name="Százalék 2 4 2" xfId="2206"/>
    <cellStyle name="Százalék 2 5" xfId="2207"/>
    <cellStyle name="Százalék 2 6" xfId="2208"/>
    <cellStyle name="Százalék 2 6 2" xfId="2209"/>
    <cellStyle name="Százalék 2 7" xfId="2210"/>
    <cellStyle name="Százalék 2 8" xfId="2211"/>
    <cellStyle name="Százalék 2 9" xfId="2212"/>
    <cellStyle name="Százalék 3" xfId="2213"/>
    <cellStyle name="Százalék 3 2" xfId="2214"/>
    <cellStyle name="Százalék 3 3" xfId="2215"/>
    <cellStyle name="Százalék 4" xfId="2216"/>
    <cellStyle name="Százalék 4 2" xfId="2217"/>
    <cellStyle name="Százalék 5" xfId="2218"/>
    <cellStyle name="Százalék 5 2" xfId="2219"/>
    <cellStyle name="Százalék 5 3" xfId="2220"/>
    <cellStyle name="Százalék 5 3 2" xfId="2221"/>
    <cellStyle name="Százalék 6" xfId="2222"/>
    <cellStyle name="Százalék 6 2" xfId="2223"/>
    <cellStyle name="Százalék 6 3" xfId="2224"/>
    <cellStyle name="Százalék 7" xfId="2225"/>
    <cellStyle name="Százalék 7 2" xfId="2226"/>
    <cellStyle name="Százalék 7 2 2" xfId="2227"/>
    <cellStyle name="Százalék 7 3" xfId="2228"/>
    <cellStyle name="Százalék 8" xfId="2229"/>
    <cellStyle name="Százalék 8 2" xfId="2230"/>
    <cellStyle name="Százalék 8 3" xfId="2231"/>
    <cellStyle name="Százalék 8 3 2" xfId="2232"/>
    <cellStyle name="Százalék 8 4" xfId="2233"/>
    <cellStyle name="Százalék 8 5" xfId="2234"/>
    <cellStyle name="Százalék 8 6" xfId="2235"/>
    <cellStyle name="Százalék 9" xfId="2236"/>
    <cellStyle name="Százalék 9 2" xfId="2237"/>
    <cellStyle name="Table" xfId="2238"/>
    <cellStyle name="taples Plaza" xfId="2239"/>
    <cellStyle name="taples Plaza 2" xfId="2240"/>
    <cellStyle name="Text Indent A" xfId="2241"/>
    <cellStyle name="Text Indent A 2" xfId="2242"/>
    <cellStyle name="Text Indent A 3" xfId="2243"/>
    <cellStyle name="Text Indent A 4" xfId="2244"/>
    <cellStyle name="Text Indent B" xfId="2245"/>
    <cellStyle name="Text Indent B 2" xfId="2246"/>
    <cellStyle name="Text Indent B 3" xfId="2247"/>
    <cellStyle name="Text Indent B 4" xfId="2248"/>
    <cellStyle name="Text Indent B 4 2" xfId="2249"/>
    <cellStyle name="Text Indent B 5" xfId="2250"/>
    <cellStyle name="Text Indent C" xfId="2251"/>
    <cellStyle name="Text Indent C 2" xfId="2252"/>
    <cellStyle name="Text Indent C 3" xfId="2253"/>
    <cellStyle name="Text Indent C 4" xfId="2254"/>
    <cellStyle name="Text Indent C 4 2" xfId="2255"/>
    <cellStyle name="Text Indent C 5" xfId="2256"/>
    <cellStyle name="þ_x001d_ð&quot;&amp;¢û’&amp;›û_x000b__x0008_4_x000e__x000e__x000f__x0007__x0001__x0001_" xfId="2257"/>
    <cellStyle name="þ_x001d_ð&quot;&amp;¢û’&amp;›û_x000b__x0008_4_x000e__x000e__x000f__x0007__x0001__x0001_ 2" xfId="2258"/>
    <cellStyle name="Title" xfId="2259"/>
    <cellStyle name="Title 2" xfId="2260"/>
    <cellStyle name="Total" xfId="2261"/>
    <cellStyle name="Total 2" xfId="2262"/>
    <cellStyle name="Total 2 2" xfId="2263"/>
    <cellStyle name="Total 3" xfId="2264"/>
    <cellStyle name="Total 4" xfId="2265"/>
    <cellStyle name="Uhrzeit" xfId="2266"/>
    <cellStyle name="User_Defined_A" xfId="2267"/>
    <cellStyle name="Valuta [0]_OFFICE_" xfId="2268"/>
    <cellStyle name="Valuta_OFFICE_" xfId="2269"/>
    <cellStyle name="Währung [0]_066_otherDirectCosts_S&amp;D" xfId="2270"/>
    <cellStyle name="Währung_066_otherDirectCosts_S&amp;D" xfId="2271"/>
    <cellStyle name="Warning Text" xfId="2272"/>
    <cellStyle name="Warning Text 2" xfId="2273"/>
    <cellStyle name="Warning Text 2 2" xfId="2274"/>
    <cellStyle name="Warning Text 3" xfId="2275"/>
    <cellStyle name="Warning Text 4" xfId="2276"/>
    <cellStyle name="Zeilen" xfId="2277"/>
    <cellStyle name="Zeilen 2" xfId="2278"/>
    <cellStyle name="Zellen" xfId="2279"/>
    <cellStyle name="Zellen 2" xfId="2280"/>
    <cellStyle name="Zellen%" xfId="2281"/>
    <cellStyle name="Zellen% 2" xfId="2282"/>
    <cellStyle name="Zellen,2" xfId="2283"/>
    <cellStyle name="Zellen,2 2" xfId="2284"/>
    <cellStyle name="Zellen_110413_MM_FC_Mobile voice, sms-mms_v6_Massvalid BG" xfId="2285"/>
    <cellStyle name="ZellenNichtSichtbar" xfId="2286"/>
    <cellStyle name="ZellenNichtSichtbar 2" xfId="228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q_2017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4/P&amp;Ls/2016%20Q4_Segment%20PL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nder/2016/Q1/Cashflow_analysis_201603_v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&amp;L continuing"/>
      <sheetName val="Eredm. folyatatódó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KPIs YTD"/>
      <sheetName val="kumulált KPI-k"/>
    </sheetNames>
    <sheetDataSet>
      <sheetData sheetId="0">
        <row r="31">
          <cell r="D31">
            <v>138326</v>
          </cell>
          <cell r="E31">
            <v>140987</v>
          </cell>
          <cell r="F31">
            <v>142865</v>
          </cell>
          <cell r="G31">
            <v>151857</v>
          </cell>
          <cell r="H31">
            <v>140507</v>
          </cell>
        </row>
        <row r="49">
          <cell r="D49">
            <v>20627</v>
          </cell>
          <cell r="E49">
            <v>21864</v>
          </cell>
          <cell r="F49">
            <v>22737</v>
          </cell>
          <cell r="G49">
            <v>10957</v>
          </cell>
          <cell r="H49">
            <v>12622</v>
          </cell>
        </row>
        <row r="60">
          <cell r="E60">
            <v>889</v>
          </cell>
          <cell r="F60">
            <v>1047</v>
          </cell>
          <cell r="G60">
            <v>307</v>
          </cell>
          <cell r="H60">
            <v>9526</v>
          </cell>
        </row>
        <row r="63">
          <cell r="D63">
            <v>194</v>
          </cell>
          <cell r="E63">
            <v>435</v>
          </cell>
          <cell r="F63">
            <v>-1330</v>
          </cell>
          <cell r="G63">
            <v>415</v>
          </cell>
          <cell r="H63">
            <v>-953</v>
          </cell>
        </row>
        <row r="64">
          <cell r="D64">
            <v>-1</v>
          </cell>
          <cell r="E64">
            <v>-9</v>
          </cell>
          <cell r="F64">
            <v>35</v>
          </cell>
          <cell r="G64">
            <v>38</v>
          </cell>
          <cell r="H64">
            <v>-1</v>
          </cell>
        </row>
        <row r="66">
          <cell r="D66">
            <v>170</v>
          </cell>
          <cell r="E66">
            <v>295</v>
          </cell>
          <cell r="F66">
            <v>-1009</v>
          </cell>
          <cell r="G66">
            <v>269</v>
          </cell>
          <cell r="H66">
            <v>-12512</v>
          </cell>
        </row>
        <row r="75">
          <cell r="D75">
            <v>10052</v>
          </cell>
          <cell r="E75">
            <v>10682</v>
          </cell>
          <cell r="F75">
            <v>11630</v>
          </cell>
          <cell r="G75">
            <v>19512</v>
          </cell>
          <cell r="H75">
            <v>4104</v>
          </cell>
        </row>
        <row r="76">
          <cell r="D76">
            <v>663</v>
          </cell>
          <cell r="E76">
            <v>688</v>
          </cell>
          <cell r="F76">
            <v>810</v>
          </cell>
          <cell r="G76">
            <v>242</v>
          </cell>
          <cell r="H76">
            <v>9488</v>
          </cell>
        </row>
        <row r="79">
          <cell r="D79">
            <v>553</v>
          </cell>
          <cell r="E79">
            <v>25</v>
          </cell>
          <cell r="F79">
            <v>964</v>
          </cell>
          <cell r="G79">
            <v>702</v>
          </cell>
          <cell r="H79">
            <v>710</v>
          </cell>
        </row>
        <row r="80">
          <cell r="D80">
            <v>197</v>
          </cell>
          <cell r="E80">
            <v>201</v>
          </cell>
          <cell r="F80">
            <v>237</v>
          </cell>
          <cell r="G80">
            <v>65</v>
          </cell>
          <cell r="H80">
            <v>38</v>
          </cell>
        </row>
        <row r="92">
          <cell r="D92">
            <v>10180</v>
          </cell>
          <cell r="E92">
            <v>10944</v>
          </cell>
          <cell r="F92">
            <v>10871</v>
          </cell>
          <cell r="G92">
            <v>19768</v>
          </cell>
          <cell r="H92">
            <v>3542</v>
          </cell>
        </row>
        <row r="93">
          <cell r="D93">
            <v>798</v>
          </cell>
          <cell r="E93">
            <v>923</v>
          </cell>
          <cell r="F93">
            <v>5</v>
          </cell>
          <cell r="G93">
            <v>456</v>
          </cell>
          <cell r="H93">
            <v>-206</v>
          </cell>
        </row>
        <row r="96">
          <cell r="D96">
            <v>618</v>
          </cell>
          <cell r="E96">
            <v>189</v>
          </cell>
          <cell r="F96">
            <v>427</v>
          </cell>
          <cell r="G96">
            <v>900</v>
          </cell>
          <cell r="H96">
            <v>318</v>
          </cell>
        </row>
        <row r="97">
          <cell r="D97">
            <v>232</v>
          </cell>
          <cell r="E97">
            <v>261</v>
          </cell>
          <cell r="F97">
            <v>34</v>
          </cell>
          <cell r="G97">
            <v>119</v>
          </cell>
          <cell r="H97">
            <v>-2780</v>
          </cell>
        </row>
        <row r="101">
          <cell r="D101">
            <v>9.64</v>
          </cell>
          <cell r="E101">
            <v>10.25</v>
          </cell>
          <cell r="F101">
            <v>11.17</v>
          </cell>
          <cell r="G101">
            <v>18.73</v>
          </cell>
        </row>
        <row r="102">
          <cell r="D102">
            <v>0.64</v>
          </cell>
          <cell r="E102">
            <v>0.66</v>
          </cell>
          <cell r="F102">
            <v>0.78</v>
          </cell>
          <cell r="G102">
            <v>0.23</v>
          </cell>
        </row>
        <row r="104">
          <cell r="D104">
            <v>9.64</v>
          </cell>
          <cell r="E104">
            <v>10.25</v>
          </cell>
          <cell r="F104">
            <v>11.17</v>
          </cell>
          <cell r="G104">
            <v>18.670000000000002</v>
          </cell>
        </row>
        <row r="105">
          <cell r="D105">
            <v>0.64</v>
          </cell>
          <cell r="E105">
            <v>0.66</v>
          </cell>
          <cell r="F105">
            <v>0.78</v>
          </cell>
          <cell r="G105">
            <v>0.23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MT-HU P&amp;L QoQ"/>
      <sheetName val="MT-HU P&amp;L YTD"/>
      <sheetName val="Maktel P&amp;L QoQ"/>
      <sheetName val="Maktel P&amp;L YTD"/>
      <sheetName val="CG P&amp;L QoQ"/>
      <sheetName val="CG P&amp;L YTD"/>
      <sheetName val="BCS reports &gt;&gt;&gt;"/>
      <sheetName val="THU QoQ"/>
      <sheetName val="MKT QoQ"/>
      <sheetName val="CG QoQ"/>
      <sheetName val="Profit_Loss YTD"/>
      <sheetName val="Graph"/>
    </sheetNames>
    <sheetDataSet>
      <sheetData sheetId="0"/>
      <sheetData sheetId="1">
        <row r="35">
          <cell r="O35">
            <v>-18984</v>
          </cell>
        </row>
        <row r="37">
          <cell r="O37">
            <v>-25578</v>
          </cell>
        </row>
        <row r="38">
          <cell r="O38">
            <v>2443</v>
          </cell>
        </row>
      </sheetData>
      <sheetData sheetId="2"/>
      <sheetData sheetId="3">
        <row r="33">
          <cell r="O33">
            <v>-1529</v>
          </cell>
        </row>
        <row r="34">
          <cell r="O34">
            <v>-3295</v>
          </cell>
        </row>
        <row r="35">
          <cell r="O35">
            <v>104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-1"/>
      <sheetName val="10-2"/>
      <sheetName val="Group_CF_2016Q1"/>
      <sheetName val="Group_CF_2016_Q1"/>
      <sheetName val="Group_CF_2016Q1_v3"/>
      <sheetName val="2016_Q1_steering"/>
      <sheetName val="Energy_suppliers"/>
      <sheetName val="0-24"/>
      <sheetName val="Table"/>
      <sheetName val="MT2_detailed_CF"/>
      <sheetName val="Munka5"/>
      <sheetName val="Trade receivables_external"/>
      <sheetName val="Other_liabilities_external"/>
      <sheetName val="Munka2"/>
    </sheetNames>
    <sheetDataSet>
      <sheetData sheetId="0"/>
      <sheetData sheetId="1">
        <row r="27">
          <cell r="G27">
            <v>-893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68"/>
  <sheetViews>
    <sheetView showGridLines="0" zoomScaleNormal="100" workbookViewId="0">
      <pane xSplit="3" ySplit="4" topLeftCell="D74" activePane="bottomRight" state="frozen"/>
      <selection activeCell="J76" sqref="J76"/>
      <selection pane="topRight" activeCell="J76" sqref="J76"/>
      <selection pane="bottomLeft" activeCell="J76" sqref="J76"/>
      <selection pane="bottomRight" activeCell="H100" sqref="H100:H105"/>
    </sheetView>
  </sheetViews>
  <sheetFormatPr defaultRowHeight="12.75"/>
  <cols>
    <col min="1" max="2" width="3.42578125" customWidth="1"/>
    <col min="3" max="3" width="45" customWidth="1"/>
    <col min="4" max="8" width="12.42578125" customWidth="1"/>
    <col min="9" max="9" width="8.140625" customWidth="1"/>
    <col min="10" max="10" width="15.5703125" customWidth="1"/>
  </cols>
  <sheetData>
    <row r="1" spans="1:9" ht="12" customHeight="1">
      <c r="A1" s="1" t="s">
        <v>0</v>
      </c>
      <c r="B1" s="2"/>
      <c r="C1" s="2"/>
      <c r="D1" s="3">
        <v>2016</v>
      </c>
      <c r="E1" s="4">
        <v>2016</v>
      </c>
      <c r="F1" s="4">
        <v>2016</v>
      </c>
      <c r="G1" s="4">
        <v>2016</v>
      </c>
      <c r="H1" s="5">
        <v>2017</v>
      </c>
      <c r="I1" s="6"/>
    </row>
    <row r="2" spans="1:9" ht="12" customHeight="1">
      <c r="A2" s="7" t="s">
        <v>1</v>
      </c>
      <c r="B2" s="8"/>
      <c r="C2" s="8"/>
      <c r="D2" s="9" t="s">
        <v>2</v>
      </c>
      <c r="E2" s="10" t="s">
        <v>3</v>
      </c>
      <c r="F2" s="10" t="s">
        <v>4</v>
      </c>
      <c r="G2" s="10" t="s">
        <v>5</v>
      </c>
      <c r="H2" s="11" t="s">
        <v>2</v>
      </c>
      <c r="I2" s="12"/>
    </row>
    <row r="3" spans="1:9" ht="12" customHeight="1">
      <c r="A3" s="7"/>
      <c r="B3" s="8"/>
      <c r="C3" s="8"/>
      <c r="D3" s="13" t="s">
        <v>6</v>
      </c>
      <c r="E3" s="13" t="s">
        <v>6</v>
      </c>
      <c r="F3" s="13" t="s">
        <v>6</v>
      </c>
      <c r="G3" s="13" t="s">
        <v>6</v>
      </c>
      <c r="H3" s="14" t="s">
        <v>6</v>
      </c>
      <c r="I3" s="6"/>
    </row>
    <row r="4" spans="1:9" ht="12" customHeight="1">
      <c r="A4" s="15" t="s">
        <v>7</v>
      </c>
      <c r="B4" s="16"/>
      <c r="C4" s="16"/>
      <c r="D4" s="17"/>
      <c r="E4" s="17"/>
      <c r="F4" s="17"/>
      <c r="G4" s="17"/>
      <c r="H4" s="600" t="s">
        <v>253</v>
      </c>
      <c r="I4" s="6"/>
    </row>
    <row r="5" spans="1:9" ht="12" customHeight="1">
      <c r="A5" s="19"/>
      <c r="B5" s="20"/>
      <c r="C5" s="20"/>
      <c r="D5" s="21"/>
      <c r="E5" s="22"/>
      <c r="F5" s="22"/>
      <c r="G5" s="22"/>
      <c r="H5" s="23"/>
      <c r="I5" s="6"/>
    </row>
    <row r="6" spans="1:9" ht="12" customHeight="1">
      <c r="A6" s="19" t="s">
        <v>8</v>
      </c>
      <c r="B6" s="20"/>
      <c r="C6" s="20"/>
      <c r="D6" s="21"/>
      <c r="E6" s="22"/>
      <c r="F6" s="22"/>
      <c r="G6" s="22"/>
      <c r="H6" s="23"/>
      <c r="I6" s="6"/>
    </row>
    <row r="7" spans="1:9" ht="12" customHeight="1">
      <c r="A7" s="19"/>
      <c r="B7" s="20"/>
      <c r="C7" s="20"/>
      <c r="D7" s="21"/>
      <c r="E7" s="22"/>
      <c r="F7" s="22"/>
      <c r="G7" s="22"/>
      <c r="H7" s="23"/>
      <c r="I7" s="6"/>
    </row>
    <row r="8" spans="1:9" ht="12" customHeight="1">
      <c r="A8" s="19"/>
      <c r="B8" s="24" t="s">
        <v>9</v>
      </c>
      <c r="C8" s="25"/>
      <c r="D8" s="26">
        <v>36500</v>
      </c>
      <c r="E8" s="27">
        <v>36899</v>
      </c>
      <c r="F8" s="27">
        <v>37352</v>
      </c>
      <c r="G8" s="27">
        <v>36214</v>
      </c>
      <c r="H8" s="28">
        <v>34741</v>
      </c>
      <c r="I8" s="6"/>
    </row>
    <row r="9" spans="1:9" ht="12" customHeight="1">
      <c r="A9" s="19"/>
      <c r="B9" s="24" t="s">
        <v>10</v>
      </c>
      <c r="C9" s="25"/>
      <c r="D9" s="26">
        <v>2467</v>
      </c>
      <c r="E9" s="27">
        <v>2658</v>
      </c>
      <c r="F9" s="27">
        <v>2669</v>
      </c>
      <c r="G9" s="27">
        <v>2552</v>
      </c>
      <c r="H9" s="28">
        <v>2313</v>
      </c>
      <c r="I9" s="6"/>
    </row>
    <row r="10" spans="1:9" ht="12" customHeight="1">
      <c r="A10" s="19"/>
      <c r="B10" s="24" t="s">
        <v>11</v>
      </c>
      <c r="C10" s="25"/>
      <c r="D10" s="26">
        <v>15027</v>
      </c>
      <c r="E10" s="27">
        <v>15531</v>
      </c>
      <c r="F10" s="27">
        <v>16157</v>
      </c>
      <c r="G10" s="27">
        <v>16061</v>
      </c>
      <c r="H10" s="28">
        <v>17192</v>
      </c>
      <c r="I10" s="6"/>
    </row>
    <row r="11" spans="1:9" ht="12" customHeight="1">
      <c r="A11" s="19"/>
      <c r="B11" s="24" t="s">
        <v>12</v>
      </c>
      <c r="C11" s="25"/>
      <c r="D11" s="26">
        <v>4125</v>
      </c>
      <c r="E11" s="27">
        <v>4175</v>
      </c>
      <c r="F11" s="27">
        <v>4281</v>
      </c>
      <c r="G11" s="27">
        <v>4340</v>
      </c>
      <c r="H11" s="28">
        <v>4147</v>
      </c>
      <c r="I11" s="6"/>
    </row>
    <row r="12" spans="1:9" ht="12" customHeight="1">
      <c r="A12" s="19"/>
      <c r="B12" s="24" t="s">
        <v>13</v>
      </c>
      <c r="C12" s="25"/>
      <c r="D12" s="26">
        <v>10843</v>
      </c>
      <c r="E12" s="27">
        <v>13473</v>
      </c>
      <c r="F12" s="27">
        <v>14387</v>
      </c>
      <c r="G12" s="27">
        <v>16247</v>
      </c>
      <c r="H12" s="28">
        <v>12475</v>
      </c>
      <c r="I12" s="6"/>
    </row>
    <row r="13" spans="1:9" ht="12" customHeight="1">
      <c r="A13" s="29"/>
      <c r="B13" s="20" t="s">
        <v>14</v>
      </c>
      <c r="C13" s="25"/>
      <c r="D13" s="30">
        <v>3325</v>
      </c>
      <c r="E13" s="31">
        <v>3718</v>
      </c>
      <c r="F13" s="31">
        <v>3964</v>
      </c>
      <c r="G13" s="31">
        <v>3242</v>
      </c>
      <c r="H13" s="32">
        <v>3382</v>
      </c>
      <c r="I13" s="6"/>
    </row>
    <row r="14" spans="1:9" ht="12" customHeight="1">
      <c r="A14" s="33"/>
      <c r="B14" s="34"/>
      <c r="C14" s="35"/>
      <c r="D14" s="36"/>
      <c r="E14" s="37"/>
      <c r="F14" s="37"/>
      <c r="G14" s="37"/>
      <c r="H14" s="38"/>
      <c r="I14" s="6"/>
    </row>
    <row r="15" spans="1:9" s="45" customFormat="1" ht="12" customHeight="1">
      <c r="A15" s="39"/>
      <c r="B15" s="40" t="s">
        <v>15</v>
      </c>
      <c r="C15" s="41"/>
      <c r="D15" s="42">
        <f>SUM(D8:D13)</f>
        <v>72287</v>
      </c>
      <c r="E15" s="42">
        <f t="shared" ref="E15:H15" si="0">SUM(E8:E13)</f>
        <v>76454</v>
      </c>
      <c r="F15" s="42">
        <f t="shared" si="0"/>
        <v>78810</v>
      </c>
      <c r="G15" s="42">
        <f t="shared" si="0"/>
        <v>78656</v>
      </c>
      <c r="H15" s="43">
        <f t="shared" si="0"/>
        <v>74250</v>
      </c>
      <c r="I15" s="44"/>
    </row>
    <row r="16" spans="1:9" s="49" customFormat="1" ht="12" customHeight="1">
      <c r="A16" s="19"/>
      <c r="B16" s="20"/>
      <c r="C16" s="20"/>
      <c r="D16" s="46"/>
      <c r="E16" s="47"/>
      <c r="F16" s="47"/>
      <c r="G16" s="47"/>
      <c r="H16" s="48"/>
      <c r="I16" s="6"/>
    </row>
    <row r="17" spans="1:11" ht="12" customHeight="1">
      <c r="A17" s="19"/>
      <c r="B17" s="50" t="s">
        <v>16</v>
      </c>
      <c r="C17" s="51"/>
      <c r="D17" s="26">
        <v>12723</v>
      </c>
      <c r="E17" s="27">
        <v>12873</v>
      </c>
      <c r="F17" s="27">
        <v>12277</v>
      </c>
      <c r="G17" s="27">
        <v>12302</v>
      </c>
      <c r="H17" s="28">
        <v>11754</v>
      </c>
      <c r="I17" s="6"/>
    </row>
    <row r="18" spans="1:11" ht="12" customHeight="1">
      <c r="A18" s="19"/>
      <c r="B18" s="50" t="s">
        <v>17</v>
      </c>
      <c r="C18" s="51"/>
      <c r="D18" s="26">
        <v>12269</v>
      </c>
      <c r="E18" s="27">
        <v>12684</v>
      </c>
      <c r="F18" s="27">
        <v>12068</v>
      </c>
      <c r="G18" s="27">
        <v>12271</v>
      </c>
      <c r="H18" s="28">
        <v>12149</v>
      </c>
      <c r="I18" s="6"/>
    </row>
    <row r="19" spans="1:11" ht="12" customHeight="1">
      <c r="A19" s="29"/>
      <c r="B19" s="50" t="s">
        <v>18</v>
      </c>
      <c r="C19" s="52"/>
      <c r="D19" s="26">
        <v>10198</v>
      </c>
      <c r="E19" s="27">
        <v>10678</v>
      </c>
      <c r="F19" s="27">
        <v>10415</v>
      </c>
      <c r="G19" s="27">
        <v>10568</v>
      </c>
      <c r="H19" s="28">
        <v>11102</v>
      </c>
      <c r="I19" s="6"/>
    </row>
    <row r="20" spans="1:11" ht="12" customHeight="1">
      <c r="A20" s="29"/>
      <c r="B20" s="50" t="s">
        <v>13</v>
      </c>
      <c r="C20" s="51"/>
      <c r="D20" s="26">
        <v>1400</v>
      </c>
      <c r="E20" s="27">
        <v>1014</v>
      </c>
      <c r="F20" s="27">
        <v>903</v>
      </c>
      <c r="G20" s="27">
        <v>2104</v>
      </c>
      <c r="H20" s="28">
        <v>1944</v>
      </c>
      <c r="I20" s="6"/>
    </row>
    <row r="21" spans="1:11" ht="12" customHeight="1">
      <c r="A21" s="29"/>
      <c r="B21" s="50" t="s">
        <v>19</v>
      </c>
      <c r="C21" s="51"/>
      <c r="D21" s="26">
        <v>2328</v>
      </c>
      <c r="E21" s="27">
        <v>2494</v>
      </c>
      <c r="F21" s="27">
        <v>2339</v>
      </c>
      <c r="G21" s="27">
        <v>2365</v>
      </c>
      <c r="H21" s="28">
        <v>2286</v>
      </c>
      <c r="I21" s="6"/>
    </row>
    <row r="22" spans="1:11" ht="12" customHeight="1">
      <c r="A22" s="29"/>
      <c r="B22" s="53" t="s">
        <v>20</v>
      </c>
      <c r="C22" s="51"/>
      <c r="D22" s="26">
        <v>5338</v>
      </c>
      <c r="E22" s="27">
        <v>4996</v>
      </c>
      <c r="F22" s="27">
        <v>4961</v>
      </c>
      <c r="G22" s="27">
        <v>4856</v>
      </c>
      <c r="H22" s="28">
        <v>4601</v>
      </c>
      <c r="I22" s="6"/>
    </row>
    <row r="23" spans="1:11" ht="12" customHeight="1">
      <c r="A23" s="54"/>
      <c r="B23" s="55" t="s">
        <v>21</v>
      </c>
      <c r="C23" s="56"/>
      <c r="D23" s="30">
        <v>4090</v>
      </c>
      <c r="E23" s="31">
        <v>4452</v>
      </c>
      <c r="F23" s="31">
        <v>4373</v>
      </c>
      <c r="G23" s="31">
        <v>4422</v>
      </c>
      <c r="H23" s="32">
        <v>3712</v>
      </c>
      <c r="I23" s="6"/>
    </row>
    <row r="24" spans="1:11" ht="12" customHeight="1">
      <c r="A24" s="29"/>
      <c r="B24" s="20"/>
      <c r="C24" s="20"/>
      <c r="D24" s="46"/>
      <c r="E24" s="47"/>
      <c r="F24" s="47"/>
      <c r="G24" s="47"/>
      <c r="H24" s="48"/>
      <c r="I24" s="6"/>
    </row>
    <row r="25" spans="1:11" s="45" customFormat="1" ht="12" customHeight="1">
      <c r="A25" s="57"/>
      <c r="B25" s="58" t="s">
        <v>22</v>
      </c>
      <c r="C25" s="41"/>
      <c r="D25" s="42">
        <f>SUM(D17:D23)</f>
        <v>48346</v>
      </c>
      <c r="E25" s="42">
        <f t="shared" ref="E25:H25" si="1">SUM(E17:E23)</f>
        <v>49191</v>
      </c>
      <c r="F25" s="42">
        <f t="shared" si="1"/>
        <v>47336</v>
      </c>
      <c r="G25" s="42">
        <f t="shared" si="1"/>
        <v>48888</v>
      </c>
      <c r="H25" s="43">
        <f t="shared" si="1"/>
        <v>47548</v>
      </c>
      <c r="I25" s="44"/>
    </row>
    <row r="26" spans="1:11" ht="12" customHeight="1">
      <c r="A26" s="29"/>
      <c r="B26" s="20"/>
      <c r="C26" s="20"/>
      <c r="D26" s="46"/>
      <c r="E26" s="47"/>
      <c r="F26" s="47"/>
      <c r="G26" s="47"/>
      <c r="H26" s="48"/>
      <c r="I26" s="6"/>
    </row>
    <row r="27" spans="1:11" s="45" customFormat="1" ht="12" customHeight="1">
      <c r="A27" s="59"/>
      <c r="B27" s="60" t="s">
        <v>23</v>
      </c>
      <c r="C27" s="41"/>
      <c r="D27" s="61">
        <v>15380</v>
      </c>
      <c r="E27" s="61">
        <v>13852</v>
      </c>
      <c r="F27" s="61">
        <v>15260</v>
      </c>
      <c r="G27" s="61">
        <v>22797</v>
      </c>
      <c r="H27" s="62">
        <v>17129</v>
      </c>
      <c r="I27" s="44"/>
    </row>
    <row r="28" spans="1:11" s="49" customFormat="1" ht="12" customHeight="1">
      <c r="A28" s="29"/>
      <c r="B28" s="63"/>
      <c r="C28" s="20"/>
      <c r="D28" s="46"/>
      <c r="E28" s="47"/>
      <c r="F28" s="47"/>
      <c r="G28" s="47"/>
      <c r="H28" s="48"/>
      <c r="I28" s="6"/>
    </row>
    <row r="29" spans="1:11" s="45" customFormat="1" ht="12" customHeight="1">
      <c r="A29" s="64"/>
      <c r="B29" s="60" t="s">
        <v>24</v>
      </c>
      <c r="C29" s="65"/>
      <c r="D29" s="61">
        <v>2313</v>
      </c>
      <c r="E29" s="61">
        <v>1490</v>
      </c>
      <c r="F29" s="61">
        <v>1459</v>
      </c>
      <c r="G29" s="61">
        <v>1516</v>
      </c>
      <c r="H29" s="62">
        <v>1580</v>
      </c>
      <c r="I29" s="44"/>
    </row>
    <row r="30" spans="1:11" s="49" customFormat="1" ht="12" customHeight="1">
      <c r="A30" s="29"/>
      <c r="B30" s="20"/>
      <c r="C30" s="51"/>
      <c r="D30" s="46"/>
      <c r="E30" s="47"/>
      <c r="F30" s="47"/>
      <c r="G30" s="47"/>
      <c r="H30" s="48"/>
      <c r="I30" s="6"/>
    </row>
    <row r="31" spans="1:11" s="70" customFormat="1" ht="12" customHeight="1">
      <c r="A31" s="66" t="s">
        <v>25</v>
      </c>
      <c r="B31" s="67"/>
      <c r="C31" s="68"/>
      <c r="D31" s="61">
        <f>D15+D25+D27+D29</f>
        <v>138326</v>
      </c>
      <c r="E31" s="61">
        <f t="shared" ref="E31:H31" si="2">E15+E25+E27+E29</f>
        <v>140987</v>
      </c>
      <c r="F31" s="61">
        <f t="shared" si="2"/>
        <v>142865</v>
      </c>
      <c r="G31" s="61">
        <f t="shared" si="2"/>
        <v>151857</v>
      </c>
      <c r="H31" s="62">
        <f t="shared" si="2"/>
        <v>140507</v>
      </c>
      <c r="I31" s="44"/>
      <c r="J31" s="69"/>
      <c r="K31" s="69"/>
    </row>
    <row r="32" spans="1:11" ht="12" customHeight="1">
      <c r="A32" s="71"/>
      <c r="B32" s="72"/>
      <c r="C32" s="52"/>
      <c r="D32" s="46"/>
      <c r="E32" s="47"/>
      <c r="F32" s="47"/>
      <c r="G32" s="47"/>
      <c r="H32" s="48"/>
      <c r="I32" s="6"/>
    </row>
    <row r="33" spans="1:9" ht="12" customHeight="1">
      <c r="A33" s="73"/>
      <c r="C33" s="74" t="s">
        <v>26</v>
      </c>
      <c r="D33" s="26">
        <v>-4794</v>
      </c>
      <c r="E33" s="27">
        <v>-4846</v>
      </c>
      <c r="F33" s="27">
        <v>-5069</v>
      </c>
      <c r="G33" s="27">
        <v>-4920</v>
      </c>
      <c r="H33" s="28">
        <v>-4430</v>
      </c>
      <c r="I33" s="6"/>
    </row>
    <row r="34" spans="1:9" ht="12" customHeight="1">
      <c r="A34" s="73"/>
      <c r="C34" s="74" t="s">
        <v>27</v>
      </c>
      <c r="D34" s="26">
        <v>-9309</v>
      </c>
      <c r="E34" s="27">
        <v>-7398</v>
      </c>
      <c r="F34" s="27">
        <v>-8726</v>
      </c>
      <c r="G34" s="27">
        <v>-14025</v>
      </c>
      <c r="H34" s="28">
        <v>-10709</v>
      </c>
      <c r="I34" s="6"/>
    </row>
    <row r="35" spans="1:9" ht="12" customHeight="1">
      <c r="A35" s="73"/>
      <c r="C35" s="74" t="s">
        <v>28</v>
      </c>
      <c r="D35" s="26">
        <v>-2256</v>
      </c>
      <c r="E35" s="27">
        <v>-1481</v>
      </c>
      <c r="F35" s="27">
        <v>-1394</v>
      </c>
      <c r="G35" s="27">
        <v>-1648</v>
      </c>
      <c r="H35" s="28">
        <v>-1517</v>
      </c>
      <c r="I35" s="6"/>
    </row>
    <row r="36" spans="1:9" ht="12" customHeight="1">
      <c r="A36" s="75"/>
      <c r="C36" s="74" t="s">
        <v>29</v>
      </c>
      <c r="D36" s="26">
        <v>-2225</v>
      </c>
      <c r="E36" s="27">
        <v>-2134</v>
      </c>
      <c r="F36" s="27">
        <v>-1670</v>
      </c>
      <c r="G36" s="27">
        <v>-1851</v>
      </c>
      <c r="H36" s="28">
        <v>-1656</v>
      </c>
      <c r="I36" s="6"/>
    </row>
    <row r="37" spans="1:9" ht="12" customHeight="1">
      <c r="A37" s="75"/>
      <c r="C37" s="74" t="s">
        <v>30</v>
      </c>
      <c r="D37" s="26">
        <v>-6188</v>
      </c>
      <c r="E37" s="27">
        <v>-6112</v>
      </c>
      <c r="F37" s="27">
        <v>-5976</v>
      </c>
      <c r="G37" s="27">
        <v>-5984</v>
      </c>
      <c r="H37" s="28">
        <v>-5854</v>
      </c>
      <c r="I37" s="6"/>
    </row>
    <row r="38" spans="1:9" ht="12" customHeight="1">
      <c r="A38" s="75"/>
      <c r="C38" s="53" t="s">
        <v>31</v>
      </c>
      <c r="D38" s="26">
        <v>-24916</v>
      </c>
      <c r="E38" s="27">
        <v>-26828</v>
      </c>
      <c r="F38" s="27">
        <v>-28294</v>
      </c>
      <c r="G38" s="27">
        <v>-34353</v>
      </c>
      <c r="H38" s="28">
        <v>-28776</v>
      </c>
      <c r="I38" s="6"/>
    </row>
    <row r="39" spans="1:9" ht="12" customHeight="1">
      <c r="A39" s="76"/>
      <c r="B39" s="77" t="s">
        <v>32</v>
      </c>
      <c r="C39" s="77"/>
      <c r="D39" s="78">
        <f>SUM(D33:D38)</f>
        <v>-49688</v>
      </c>
      <c r="E39" s="79">
        <f t="shared" ref="E39:H39" si="3">SUM(E33:E38)</f>
        <v>-48799</v>
      </c>
      <c r="F39" s="79">
        <f t="shared" si="3"/>
        <v>-51129</v>
      </c>
      <c r="G39" s="79">
        <f t="shared" si="3"/>
        <v>-62781</v>
      </c>
      <c r="H39" s="80">
        <f t="shared" si="3"/>
        <v>-52942</v>
      </c>
      <c r="I39" s="6"/>
    </row>
    <row r="40" spans="1:9" ht="12" customHeight="1">
      <c r="A40" s="75"/>
      <c r="B40" s="74" t="s">
        <v>33</v>
      </c>
      <c r="C40" s="74"/>
      <c r="D40" s="26">
        <v>-19803</v>
      </c>
      <c r="E40" s="27">
        <v>-20144</v>
      </c>
      <c r="F40" s="27">
        <v>-18418</v>
      </c>
      <c r="G40" s="27">
        <v>-20513</v>
      </c>
      <c r="H40" s="28">
        <v>-19385</v>
      </c>
      <c r="I40" s="6"/>
    </row>
    <row r="41" spans="1:9" ht="12" customHeight="1">
      <c r="A41" s="75"/>
      <c r="B41" s="74" t="s">
        <v>34</v>
      </c>
      <c r="C41" s="74"/>
      <c r="D41" s="26">
        <v>-25308</v>
      </c>
      <c r="E41" s="27">
        <v>-26871</v>
      </c>
      <c r="F41" s="27">
        <v>-28320</v>
      </c>
      <c r="G41" s="27">
        <v>-30811</v>
      </c>
      <c r="H41" s="28">
        <v>-25720</v>
      </c>
      <c r="I41" s="6"/>
    </row>
    <row r="42" spans="1:9" ht="12" customHeight="1">
      <c r="A42" s="75"/>
      <c r="B42" s="74" t="s">
        <v>35</v>
      </c>
      <c r="C42" s="81"/>
      <c r="D42" s="26">
        <v>-7265</v>
      </c>
      <c r="E42" s="27">
        <v>0</v>
      </c>
      <c r="F42" s="27">
        <v>0</v>
      </c>
      <c r="G42" s="27">
        <v>0</v>
      </c>
      <c r="H42" s="28">
        <v>-7418</v>
      </c>
      <c r="I42" s="6"/>
    </row>
    <row r="43" spans="1:9" ht="12" customHeight="1">
      <c r="A43" s="82"/>
      <c r="B43" s="83" t="s">
        <v>36</v>
      </c>
      <c r="C43" s="83"/>
      <c r="D43" s="30">
        <v>-22147</v>
      </c>
      <c r="E43" s="31">
        <v>-24551</v>
      </c>
      <c r="F43" s="31">
        <v>-22872</v>
      </c>
      <c r="G43" s="31">
        <v>-29341</v>
      </c>
      <c r="H43" s="32">
        <v>-23152</v>
      </c>
      <c r="I43" s="6"/>
    </row>
    <row r="44" spans="1:9" ht="12" customHeight="1">
      <c r="A44" s="75"/>
      <c r="B44" s="74"/>
      <c r="C44" s="74"/>
      <c r="D44" s="84"/>
      <c r="E44" s="85"/>
      <c r="F44" s="85"/>
      <c r="G44" s="85"/>
      <c r="H44" s="48"/>
      <c r="I44" s="6"/>
    </row>
    <row r="45" spans="1:9" s="45" customFormat="1" ht="12" customHeight="1">
      <c r="A45" s="86"/>
      <c r="B45" s="60" t="s">
        <v>37</v>
      </c>
      <c r="C45" s="60"/>
      <c r="D45" s="87">
        <f>SUM(D39:D43)</f>
        <v>-124211</v>
      </c>
      <c r="E45" s="87">
        <f t="shared" ref="E45:H45" si="4">SUM(E39:E43)</f>
        <v>-120365</v>
      </c>
      <c r="F45" s="87">
        <f t="shared" si="4"/>
        <v>-120739</v>
      </c>
      <c r="G45" s="87">
        <f t="shared" si="4"/>
        <v>-143446</v>
      </c>
      <c r="H45" s="88">
        <f t="shared" si="4"/>
        <v>-128617</v>
      </c>
      <c r="I45" s="89"/>
    </row>
    <row r="46" spans="1:9" s="49" customFormat="1" ht="12" customHeight="1">
      <c r="A46" s="90"/>
      <c r="B46" s="91"/>
      <c r="C46" s="74"/>
      <c r="D46" s="36"/>
      <c r="E46" s="37"/>
      <c r="F46" s="37"/>
      <c r="G46" s="37"/>
      <c r="H46" s="38"/>
      <c r="I46" s="6"/>
    </row>
    <row r="47" spans="1:9" s="45" customFormat="1" ht="12" customHeight="1">
      <c r="A47" s="86"/>
      <c r="B47" s="60" t="s">
        <v>38</v>
      </c>
      <c r="C47" s="60"/>
      <c r="D47" s="87">
        <v>6512</v>
      </c>
      <c r="E47" s="87">
        <v>1242</v>
      </c>
      <c r="F47" s="87">
        <v>611</v>
      </c>
      <c r="G47" s="87">
        <v>2546</v>
      </c>
      <c r="H47" s="88">
        <v>732</v>
      </c>
      <c r="I47" s="44"/>
    </row>
    <row r="48" spans="1:9" s="49" customFormat="1" ht="12" customHeight="1">
      <c r="A48" s="73"/>
      <c r="B48" s="74"/>
      <c r="C48" s="83"/>
      <c r="D48" s="84"/>
      <c r="E48" s="85"/>
      <c r="F48" s="85"/>
      <c r="G48" s="85"/>
      <c r="H48" s="48"/>
      <c r="I48" s="6"/>
    </row>
    <row r="49" spans="1:9" s="45" customFormat="1" ht="12" customHeight="1">
      <c r="A49" s="92" t="s">
        <v>39</v>
      </c>
      <c r="B49" s="93"/>
      <c r="C49" s="60"/>
      <c r="D49" s="94">
        <f>D83+D41</f>
        <v>20627</v>
      </c>
      <c r="E49" s="94">
        <f>E31+E45+E47</f>
        <v>21864</v>
      </c>
      <c r="F49" s="94">
        <f t="shared" ref="F49:H49" si="5">F31+F45+F47</f>
        <v>22737</v>
      </c>
      <c r="G49" s="94">
        <f t="shared" si="5"/>
        <v>10957</v>
      </c>
      <c r="H49" s="95">
        <f t="shared" si="5"/>
        <v>12622</v>
      </c>
      <c r="I49" s="44"/>
    </row>
    <row r="50" spans="1:9" s="49" customFormat="1" ht="12" customHeight="1">
      <c r="A50" s="73"/>
      <c r="B50" s="74"/>
      <c r="C50" s="74"/>
      <c r="D50" s="84"/>
      <c r="E50" s="85"/>
      <c r="F50" s="85"/>
      <c r="G50" s="85"/>
      <c r="H50" s="48"/>
      <c r="I50" s="6"/>
    </row>
    <row r="51" spans="1:9" ht="12" customHeight="1">
      <c r="A51" s="75"/>
      <c r="B51" s="74" t="s">
        <v>40</v>
      </c>
      <c r="C51" s="50"/>
      <c r="D51" s="96">
        <v>-6607</v>
      </c>
      <c r="E51" s="97">
        <v>-5933</v>
      </c>
      <c r="F51" s="97">
        <v>-6829</v>
      </c>
      <c r="G51" s="97">
        <v>-7633</v>
      </c>
      <c r="H51" s="98">
        <v>-6050</v>
      </c>
      <c r="I51" s="6"/>
    </row>
    <row r="52" spans="1:9" ht="12" customHeight="1">
      <c r="A52" s="75"/>
      <c r="B52" s="74"/>
      <c r="C52" s="74"/>
      <c r="D52" s="99"/>
      <c r="E52" s="100"/>
      <c r="F52" s="100"/>
      <c r="G52" s="100"/>
      <c r="H52" s="101"/>
      <c r="I52" s="6"/>
    </row>
    <row r="53" spans="1:9" ht="12" customHeight="1">
      <c r="A53" s="82"/>
      <c r="B53" s="83" t="s">
        <v>41</v>
      </c>
      <c r="C53" s="83"/>
      <c r="D53" s="102">
        <v>-24</v>
      </c>
      <c r="E53" s="103">
        <v>102</v>
      </c>
      <c r="F53" s="103">
        <v>-32</v>
      </c>
      <c r="G53" s="103">
        <v>32</v>
      </c>
      <c r="H53" s="104">
        <v>309</v>
      </c>
      <c r="I53" s="6"/>
    </row>
    <row r="54" spans="1:9" ht="12" customHeight="1">
      <c r="A54" s="73"/>
      <c r="B54" s="74"/>
      <c r="C54" s="74"/>
      <c r="D54" s="105"/>
      <c r="E54" s="106"/>
      <c r="F54" s="106"/>
      <c r="G54" s="106"/>
      <c r="H54" s="38"/>
      <c r="I54" s="6"/>
    </row>
    <row r="55" spans="1:9" s="45" customFormat="1" ht="12" customHeight="1">
      <c r="A55" s="86" t="s">
        <v>42</v>
      </c>
      <c r="B55" s="60"/>
      <c r="C55" s="60"/>
      <c r="D55" s="87">
        <f>D49+D51+D53</f>
        <v>13996</v>
      </c>
      <c r="E55" s="87">
        <f t="shared" ref="E55:H55" si="6">E49+E51+E53</f>
        <v>16033</v>
      </c>
      <c r="F55" s="87">
        <f t="shared" si="6"/>
        <v>15876</v>
      </c>
      <c r="G55" s="87">
        <f t="shared" si="6"/>
        <v>3356</v>
      </c>
      <c r="H55" s="88">
        <f t="shared" si="6"/>
        <v>6881</v>
      </c>
      <c r="I55" s="44"/>
    </row>
    <row r="56" spans="1:9" s="49" customFormat="1" ht="12" customHeight="1">
      <c r="A56" s="73"/>
      <c r="B56" s="74"/>
      <c r="C56" s="74"/>
      <c r="D56" s="99"/>
      <c r="E56" s="100"/>
      <c r="F56" s="100"/>
      <c r="G56" s="100"/>
      <c r="H56" s="107"/>
      <c r="I56" s="6"/>
    </row>
    <row r="57" spans="1:9" ht="12" customHeight="1">
      <c r="A57" s="75"/>
      <c r="B57" s="74" t="s">
        <v>43</v>
      </c>
      <c r="C57" s="74"/>
      <c r="D57" s="102">
        <v>-3391</v>
      </c>
      <c r="E57" s="103">
        <v>-5326</v>
      </c>
      <c r="F57" s="103">
        <v>-3282</v>
      </c>
      <c r="G57" s="103">
        <v>16858</v>
      </c>
      <c r="H57" s="104">
        <v>-2067</v>
      </c>
      <c r="I57" s="6"/>
    </row>
    <row r="58" spans="1:9" ht="12" customHeight="1">
      <c r="A58" s="108"/>
      <c r="B58" s="77"/>
      <c r="C58" s="77"/>
      <c r="D58" s="84"/>
      <c r="E58" s="85"/>
      <c r="F58" s="85"/>
      <c r="G58" s="85"/>
      <c r="H58" s="109"/>
      <c r="I58" s="6"/>
    </row>
    <row r="59" spans="1:9" s="45" customFormat="1" ht="12" customHeight="1">
      <c r="A59" s="110" t="s">
        <v>44</v>
      </c>
      <c r="B59" s="111"/>
      <c r="C59" s="111"/>
      <c r="D59" s="112">
        <f>D55+D57</f>
        <v>10605</v>
      </c>
      <c r="E59" s="113">
        <v>10707</v>
      </c>
      <c r="F59" s="113">
        <v>12594</v>
      </c>
      <c r="G59" s="113">
        <v>20214</v>
      </c>
      <c r="H59" s="114">
        <v>4814</v>
      </c>
      <c r="I59" s="6"/>
    </row>
    <row r="60" spans="1:9" s="121" customFormat="1" ht="12" customHeight="1">
      <c r="A60" s="115" t="s">
        <v>45</v>
      </c>
      <c r="B60" s="116"/>
      <c r="C60" s="116"/>
      <c r="D60" s="117">
        <v>860</v>
      </c>
      <c r="E60" s="118">
        <f>'[1]P&amp;L continuing'!E60</f>
        <v>889</v>
      </c>
      <c r="F60" s="118">
        <f>'[1]P&amp;L continuing'!F60</f>
        <v>1047</v>
      </c>
      <c r="G60" s="118">
        <f>'[1]P&amp;L continuing'!G60</f>
        <v>307</v>
      </c>
      <c r="H60" s="119">
        <f>'[1]P&amp;L continuing'!H60</f>
        <v>9526</v>
      </c>
      <c r="I60" s="120"/>
    </row>
    <row r="61" spans="1:9" ht="12" customHeight="1">
      <c r="A61" s="122" t="s">
        <v>46</v>
      </c>
      <c r="B61" s="123"/>
      <c r="C61" s="123"/>
      <c r="D61" s="124">
        <f>SUM(D59:D60)</f>
        <v>11465</v>
      </c>
      <c r="E61" s="124">
        <f t="shared" ref="E61:H61" si="7">SUM(E59:E60)</f>
        <v>11596</v>
      </c>
      <c r="F61" s="124">
        <f t="shared" si="7"/>
        <v>13641</v>
      </c>
      <c r="G61" s="124">
        <f t="shared" si="7"/>
        <v>20521</v>
      </c>
      <c r="H61" s="125">
        <f t="shared" si="7"/>
        <v>14340</v>
      </c>
      <c r="I61" s="6"/>
    </row>
    <row r="62" spans="1:9" s="45" customFormat="1" ht="12" customHeight="1">
      <c r="A62" s="73"/>
      <c r="B62" s="74"/>
      <c r="C62" s="74"/>
      <c r="D62" s="36"/>
      <c r="E62" s="37"/>
      <c r="F62" s="37"/>
      <c r="G62" s="37"/>
      <c r="H62" s="38"/>
      <c r="I62" s="6"/>
    </row>
    <row r="63" spans="1:9" s="49" customFormat="1" ht="12" customHeight="1">
      <c r="A63" s="126" t="s">
        <v>47</v>
      </c>
      <c r="B63" s="74"/>
      <c r="C63" s="74"/>
      <c r="D63" s="112">
        <f>'[1]P&amp;L continuing'!D63</f>
        <v>194</v>
      </c>
      <c r="E63" s="127">
        <f>'[1]P&amp;L continuing'!E63</f>
        <v>435</v>
      </c>
      <c r="F63" s="127">
        <f>'[1]P&amp;L continuing'!F63</f>
        <v>-1330</v>
      </c>
      <c r="G63" s="127">
        <f>'[1]P&amp;L continuing'!G63</f>
        <v>415</v>
      </c>
      <c r="H63" s="128">
        <f>'[1]P&amp;L continuing'!H63</f>
        <v>-953</v>
      </c>
      <c r="I63" s="6"/>
    </row>
    <row r="64" spans="1:9" ht="12" customHeight="1">
      <c r="A64" s="126" t="s">
        <v>48</v>
      </c>
      <c r="B64" s="74"/>
      <c r="C64" s="74"/>
      <c r="D64" s="112">
        <f>'[1]P&amp;L continuing'!D64</f>
        <v>-1</v>
      </c>
      <c r="E64" s="127">
        <f>'[1]P&amp;L continuing'!E64</f>
        <v>-9</v>
      </c>
      <c r="F64" s="127">
        <f>'[1]P&amp;L continuing'!F64</f>
        <v>35</v>
      </c>
      <c r="G64" s="127">
        <f>'[1]P&amp;L continuing'!G64</f>
        <v>38</v>
      </c>
      <c r="H64" s="128">
        <f>'[1]P&amp;L continuing'!H64</f>
        <v>-1</v>
      </c>
      <c r="I64" s="6"/>
    </row>
    <row r="65" spans="1:9" ht="12" customHeight="1">
      <c r="A65" s="129" t="s">
        <v>49</v>
      </c>
      <c r="B65" s="111"/>
      <c r="C65" s="111"/>
      <c r="D65" s="46">
        <f>SUM(D63:D64)</f>
        <v>193</v>
      </c>
      <c r="E65" s="47">
        <f t="shared" ref="E65:H65" si="8">SUM(E63:E64)</f>
        <v>426</v>
      </c>
      <c r="F65" s="47">
        <f t="shared" si="8"/>
        <v>-1295</v>
      </c>
      <c r="G65" s="47">
        <f t="shared" si="8"/>
        <v>453</v>
      </c>
      <c r="H65" s="48">
        <f t="shared" si="8"/>
        <v>-954</v>
      </c>
      <c r="I65" s="6"/>
    </row>
    <row r="66" spans="1:9" s="121" customFormat="1" ht="12" customHeight="1">
      <c r="A66" s="130" t="s">
        <v>50</v>
      </c>
      <c r="B66" s="116"/>
      <c r="C66" s="116"/>
      <c r="D66" s="131">
        <f>'[1]P&amp;L continuing'!D66</f>
        <v>170</v>
      </c>
      <c r="E66" s="132">
        <f>'[1]P&amp;L continuing'!E66</f>
        <v>295</v>
      </c>
      <c r="F66" s="132">
        <f>'[1]P&amp;L continuing'!F66</f>
        <v>-1009</v>
      </c>
      <c r="G66" s="132">
        <f>'[1]P&amp;L continuing'!G66</f>
        <v>269</v>
      </c>
      <c r="H66" s="133">
        <f>'[1]P&amp;L continuing'!H66</f>
        <v>-12512</v>
      </c>
      <c r="I66" s="120"/>
    </row>
    <row r="67" spans="1:9" ht="12" customHeight="1">
      <c r="A67" s="134" t="s">
        <v>51</v>
      </c>
      <c r="B67" s="135"/>
      <c r="C67" s="135"/>
      <c r="D67" s="124">
        <f>SUM(D65:D66)</f>
        <v>363</v>
      </c>
      <c r="E67" s="124">
        <f t="shared" ref="E67:H67" si="9">SUM(E65:E66)</f>
        <v>721</v>
      </c>
      <c r="F67" s="124">
        <f t="shared" si="9"/>
        <v>-2304</v>
      </c>
      <c r="G67" s="124">
        <f t="shared" si="9"/>
        <v>722</v>
      </c>
      <c r="H67" s="125">
        <f t="shared" si="9"/>
        <v>-13466</v>
      </c>
      <c r="I67" s="6"/>
    </row>
    <row r="68" spans="1:9" s="45" customFormat="1" ht="12" customHeight="1">
      <c r="A68" s="136"/>
      <c r="B68" s="74"/>
      <c r="C68" s="74"/>
      <c r="D68" s="36"/>
      <c r="E68" s="37"/>
      <c r="F68" s="37"/>
      <c r="G68" s="37"/>
      <c r="H68" s="38"/>
      <c r="I68" s="6"/>
    </row>
    <row r="69" spans="1:9" ht="12" customHeight="1">
      <c r="A69" s="129" t="s">
        <v>52</v>
      </c>
      <c r="B69" s="111"/>
      <c r="C69" s="111"/>
      <c r="D69" s="46">
        <f>D59+D65</f>
        <v>10798</v>
      </c>
      <c r="E69" s="47">
        <f>E59+E65</f>
        <v>11133</v>
      </c>
      <c r="F69" s="47">
        <f t="shared" ref="F69:H69" si="10">F59+F65</f>
        <v>11299</v>
      </c>
      <c r="G69" s="47">
        <f t="shared" si="10"/>
        <v>20667</v>
      </c>
      <c r="H69" s="48">
        <f t="shared" si="10"/>
        <v>3860</v>
      </c>
      <c r="I69" s="6"/>
    </row>
    <row r="70" spans="1:9" s="121" customFormat="1">
      <c r="A70" s="130" t="s">
        <v>53</v>
      </c>
      <c r="B70" s="116"/>
      <c r="C70" s="116"/>
      <c r="D70" s="137">
        <f>D60+D66</f>
        <v>1030</v>
      </c>
      <c r="E70" s="138">
        <f t="shared" ref="E70:H71" si="11">E60+E66</f>
        <v>1184</v>
      </c>
      <c r="F70" s="138">
        <f t="shared" si="11"/>
        <v>38</v>
      </c>
      <c r="G70" s="138">
        <f t="shared" si="11"/>
        <v>576</v>
      </c>
      <c r="H70" s="139">
        <f t="shared" si="11"/>
        <v>-2986</v>
      </c>
      <c r="I70" s="120"/>
    </row>
    <row r="71" spans="1:9">
      <c r="A71" s="134" t="s">
        <v>54</v>
      </c>
      <c r="B71" s="135"/>
      <c r="C71" s="135"/>
      <c r="D71" s="124">
        <f>D61+D67</f>
        <v>11828</v>
      </c>
      <c r="E71" s="124">
        <f>E61+E67</f>
        <v>12317</v>
      </c>
      <c r="F71" s="124">
        <f t="shared" si="11"/>
        <v>11337</v>
      </c>
      <c r="G71" s="124">
        <f t="shared" si="11"/>
        <v>21243</v>
      </c>
      <c r="H71" s="125">
        <f t="shared" si="11"/>
        <v>874</v>
      </c>
      <c r="I71" s="6"/>
    </row>
    <row r="72" spans="1:9">
      <c r="A72" s="73"/>
      <c r="B72" s="74"/>
      <c r="C72" s="74"/>
      <c r="D72" s="36"/>
      <c r="E72" s="37"/>
      <c r="F72" s="37"/>
      <c r="G72" s="37"/>
      <c r="H72" s="38"/>
      <c r="I72" s="6"/>
    </row>
    <row r="73" spans="1:9" hidden="1">
      <c r="A73" s="140"/>
      <c r="B73" s="141"/>
      <c r="C73" s="141"/>
      <c r="D73" s="142"/>
      <c r="E73" s="143"/>
      <c r="F73" s="143"/>
      <c r="G73" s="143"/>
      <c r="H73" s="109"/>
      <c r="I73" s="44"/>
    </row>
    <row r="74" spans="1:9">
      <c r="A74" s="144" t="s">
        <v>55</v>
      </c>
      <c r="B74" s="111"/>
      <c r="C74" s="111"/>
      <c r="D74" s="46">
        <f>SUM(D75:D76)</f>
        <v>10715</v>
      </c>
      <c r="E74" s="47">
        <f t="shared" ref="E74:H74" si="12">SUM(E75:E76)</f>
        <v>11370</v>
      </c>
      <c r="F74" s="47">
        <f t="shared" si="12"/>
        <v>12440</v>
      </c>
      <c r="G74" s="47">
        <f t="shared" si="12"/>
        <v>19754</v>
      </c>
      <c r="H74" s="48">
        <f t="shared" si="12"/>
        <v>13592</v>
      </c>
      <c r="I74" s="44"/>
    </row>
    <row r="75" spans="1:9">
      <c r="A75" s="144"/>
      <c r="B75" s="145" t="s">
        <v>56</v>
      </c>
      <c r="C75" s="111"/>
      <c r="D75" s="112">
        <f>'[1]P&amp;L continuing'!D75</f>
        <v>10052</v>
      </c>
      <c r="E75" s="127">
        <f>'[1]P&amp;L continuing'!E75</f>
        <v>10682</v>
      </c>
      <c r="F75" s="127">
        <f>'[1]P&amp;L continuing'!F75</f>
        <v>11630</v>
      </c>
      <c r="G75" s="127">
        <f>'[1]P&amp;L continuing'!G75</f>
        <v>19512</v>
      </c>
      <c r="H75" s="48">
        <f>'[1]P&amp;L continuing'!H75</f>
        <v>4104</v>
      </c>
      <c r="I75" s="44"/>
    </row>
    <row r="76" spans="1:9" s="121" customFormat="1">
      <c r="A76" s="146"/>
      <c r="B76" s="115" t="s">
        <v>57</v>
      </c>
      <c r="C76" s="147"/>
      <c r="D76" s="131">
        <f>'[1]P&amp;L continuing'!D76</f>
        <v>663</v>
      </c>
      <c r="E76" s="132">
        <f>'[1]P&amp;L continuing'!E76</f>
        <v>688</v>
      </c>
      <c r="F76" s="132">
        <f>'[1]P&amp;L continuing'!F76</f>
        <v>810</v>
      </c>
      <c r="G76" s="132">
        <f>'[1]P&amp;L continuing'!G76</f>
        <v>242</v>
      </c>
      <c r="H76" s="139">
        <f>'[1]P&amp;L continuing'!H76</f>
        <v>9488</v>
      </c>
      <c r="I76" s="148"/>
    </row>
    <row r="77" spans="1:9">
      <c r="A77" s="144"/>
      <c r="B77" s="126"/>
      <c r="C77" s="111"/>
      <c r="D77" s="112"/>
      <c r="E77" s="127"/>
      <c r="F77" s="127"/>
      <c r="G77" s="127"/>
      <c r="H77" s="48"/>
      <c r="I77" s="44"/>
    </row>
    <row r="78" spans="1:9">
      <c r="A78" s="145" t="s">
        <v>58</v>
      </c>
      <c r="B78" s="145"/>
      <c r="C78" s="111"/>
      <c r="D78" s="112">
        <f>SUM(D79:D80)</f>
        <v>750</v>
      </c>
      <c r="E78" s="127">
        <f t="shared" ref="E78:H78" si="13">SUM(E79:E80)</f>
        <v>226</v>
      </c>
      <c r="F78" s="127">
        <f t="shared" si="13"/>
        <v>1201</v>
      </c>
      <c r="G78" s="127">
        <f t="shared" si="13"/>
        <v>767</v>
      </c>
      <c r="H78" s="48">
        <f t="shared" si="13"/>
        <v>748</v>
      </c>
      <c r="I78" s="44"/>
    </row>
    <row r="79" spans="1:9">
      <c r="A79" s="126"/>
      <c r="B79" s="145" t="s">
        <v>56</v>
      </c>
      <c r="C79" s="111"/>
      <c r="D79" s="112">
        <f>'[1]P&amp;L continuing'!D79</f>
        <v>553</v>
      </c>
      <c r="E79" s="127">
        <f>'[1]P&amp;L continuing'!E79</f>
        <v>25</v>
      </c>
      <c r="F79" s="127">
        <f>'[1]P&amp;L continuing'!F79</f>
        <v>964</v>
      </c>
      <c r="G79" s="127">
        <f>'[1]P&amp;L continuing'!G79</f>
        <v>702</v>
      </c>
      <c r="H79" s="48">
        <f>'[1]P&amp;L continuing'!H79</f>
        <v>710</v>
      </c>
      <c r="I79" s="44"/>
    </row>
    <row r="80" spans="1:9" s="121" customFormat="1">
      <c r="A80" s="130"/>
      <c r="B80" s="115" t="s">
        <v>57</v>
      </c>
      <c r="C80" s="147"/>
      <c r="D80" s="131">
        <f>'[1]P&amp;L continuing'!D80</f>
        <v>197</v>
      </c>
      <c r="E80" s="118">
        <f>'[1]P&amp;L continuing'!E80</f>
        <v>201</v>
      </c>
      <c r="F80" s="118">
        <f>'[1]P&amp;L continuing'!F80</f>
        <v>237</v>
      </c>
      <c r="G80" s="118">
        <f>'[1]P&amp;L continuing'!G80</f>
        <v>65</v>
      </c>
      <c r="H80" s="139">
        <f>'[1]P&amp;L continuing'!H80</f>
        <v>38</v>
      </c>
      <c r="I80" s="148"/>
    </row>
    <row r="81" spans="1:9" ht="13.5" thickBot="1">
      <c r="A81" s="149"/>
      <c r="B81" s="150"/>
      <c r="C81" s="150"/>
      <c r="D81" s="151">
        <f>SUM(D74,D78)</f>
        <v>11465</v>
      </c>
      <c r="E81" s="151">
        <f t="shared" ref="E81:H81" si="14">SUM(E74,E78)</f>
        <v>11596</v>
      </c>
      <c r="F81" s="151">
        <f t="shared" si="14"/>
        <v>13641</v>
      </c>
      <c r="G81" s="151">
        <f t="shared" si="14"/>
        <v>20521</v>
      </c>
      <c r="H81" s="152">
        <f t="shared" si="14"/>
        <v>14340</v>
      </c>
      <c r="I81" s="44"/>
    </row>
    <row r="82" spans="1:9" ht="13.5" thickTop="1">
      <c r="A82" s="153"/>
      <c r="B82" s="20"/>
      <c r="C82" s="20"/>
      <c r="D82" s="46"/>
      <c r="E82" s="154"/>
      <c r="F82" s="154"/>
      <c r="G82" s="154"/>
      <c r="H82" s="109"/>
      <c r="I82" s="44"/>
    </row>
    <row r="83" spans="1:9">
      <c r="A83" s="155" t="s">
        <v>59</v>
      </c>
      <c r="B83" s="156"/>
      <c r="C83" s="157"/>
      <c r="D83" s="158">
        <f>D31+D39+D40+D42+D43+D47</f>
        <v>45935</v>
      </c>
      <c r="E83" s="158">
        <f t="shared" ref="E83:G83" si="15">E31+E39+E40+E42+E43+E47</f>
        <v>48735</v>
      </c>
      <c r="F83" s="158">
        <f t="shared" si="15"/>
        <v>51057</v>
      </c>
      <c r="G83" s="158">
        <f t="shared" si="15"/>
        <v>41768</v>
      </c>
      <c r="H83" s="159">
        <f>H31+H39+H40+H42+H43+H47</f>
        <v>38342</v>
      </c>
      <c r="I83" s="44"/>
    </row>
    <row r="84" spans="1:9">
      <c r="A84" s="160" t="s">
        <v>60</v>
      </c>
      <c r="B84" s="161"/>
      <c r="C84" s="162"/>
      <c r="D84" s="163">
        <f>D83/D31</f>
        <v>0.33207784509058313</v>
      </c>
      <c r="E84" s="164">
        <f t="shared" ref="E84:H84" si="16">E83/E31</f>
        <v>0.34567016817153357</v>
      </c>
      <c r="F84" s="164">
        <f t="shared" si="16"/>
        <v>0.35737934413607253</v>
      </c>
      <c r="G84" s="164">
        <f t="shared" si="16"/>
        <v>0.27504823616955426</v>
      </c>
      <c r="H84" s="165">
        <f t="shared" si="16"/>
        <v>0.27288320154867729</v>
      </c>
      <c r="I84" s="44"/>
    </row>
    <row r="85" spans="1:9">
      <c r="A85" s="6"/>
      <c r="C85" s="6"/>
      <c r="D85" s="154"/>
      <c r="E85" s="154"/>
      <c r="F85" s="154"/>
      <c r="G85" s="154"/>
      <c r="H85" s="166"/>
      <c r="I85" s="44"/>
    </row>
    <row r="86" spans="1:9">
      <c r="A86" s="167" t="s">
        <v>61</v>
      </c>
      <c r="B86" s="168"/>
      <c r="C86" s="8"/>
      <c r="D86" s="169"/>
      <c r="E86" s="169"/>
      <c r="F86" s="169"/>
      <c r="G86" s="169"/>
      <c r="H86" s="170"/>
      <c r="I86" s="44"/>
    </row>
    <row r="87" spans="1:9">
      <c r="A87" s="171" t="s">
        <v>62</v>
      </c>
      <c r="B87" s="172"/>
      <c r="C87" s="8"/>
      <c r="D87" s="173"/>
      <c r="E87" s="173"/>
      <c r="F87" s="173"/>
      <c r="G87" s="173"/>
      <c r="H87" s="174"/>
      <c r="I87" s="175"/>
    </row>
    <row r="88" spans="1:9">
      <c r="A88" s="176" t="s">
        <v>63</v>
      </c>
      <c r="B88" s="177"/>
      <c r="C88" s="178"/>
      <c r="D88" s="179"/>
      <c r="E88" s="179"/>
      <c r="F88" s="179"/>
      <c r="G88" s="179"/>
      <c r="H88" s="180"/>
      <c r="I88" s="181"/>
    </row>
    <row r="89" spans="1:9">
      <c r="A89" s="45"/>
      <c r="B89" s="45"/>
      <c r="C89" s="45"/>
      <c r="D89" s="84"/>
      <c r="E89" s="85"/>
      <c r="F89" s="85"/>
      <c r="G89" s="85"/>
      <c r="H89" s="109"/>
      <c r="I89" s="181"/>
    </row>
    <row r="90" spans="1:9" hidden="1">
      <c r="A90" s="182"/>
      <c r="B90" s="183"/>
      <c r="C90" s="184"/>
      <c r="D90" s="84"/>
      <c r="E90" s="85"/>
      <c r="F90" s="85"/>
      <c r="G90" s="85"/>
      <c r="H90" s="109"/>
      <c r="I90" s="44"/>
    </row>
    <row r="91" spans="1:9">
      <c r="A91" s="184" t="s">
        <v>64</v>
      </c>
      <c r="B91" s="184"/>
      <c r="C91" s="184"/>
      <c r="D91" s="84">
        <f>SUM(D92:D93)</f>
        <v>10978</v>
      </c>
      <c r="E91" s="85">
        <f t="shared" ref="E91:H91" si="17">SUM(E92:E93)</f>
        <v>11867</v>
      </c>
      <c r="F91" s="85">
        <f t="shared" si="17"/>
        <v>10876</v>
      </c>
      <c r="G91" s="85">
        <f t="shared" si="17"/>
        <v>20224</v>
      </c>
      <c r="H91" s="185">
        <f t="shared" si="17"/>
        <v>3336</v>
      </c>
      <c r="I91" s="44"/>
    </row>
    <row r="92" spans="1:9">
      <c r="A92" s="186"/>
      <c r="B92" s="184" t="s">
        <v>56</v>
      </c>
      <c r="C92" s="186"/>
      <c r="D92" s="112">
        <f>'[1]P&amp;L continuing'!D92</f>
        <v>10180</v>
      </c>
      <c r="E92" s="127">
        <f>'[1]P&amp;L continuing'!E92</f>
        <v>10944</v>
      </c>
      <c r="F92" s="127">
        <f>'[1]P&amp;L continuing'!F92</f>
        <v>10871</v>
      </c>
      <c r="G92" s="127">
        <f>'[1]P&amp;L continuing'!G92</f>
        <v>19768</v>
      </c>
      <c r="H92" s="185">
        <f>'[1]P&amp;L continuing'!H92</f>
        <v>3542</v>
      </c>
      <c r="I92" s="44"/>
    </row>
    <row r="93" spans="1:9" s="121" customFormat="1">
      <c r="A93" s="187"/>
      <c r="B93" s="187" t="s">
        <v>57</v>
      </c>
      <c r="C93" s="187"/>
      <c r="D93" s="131">
        <f>'[1]P&amp;L continuing'!D93</f>
        <v>798</v>
      </c>
      <c r="E93" s="132">
        <f>'[1]P&amp;L continuing'!E93</f>
        <v>923</v>
      </c>
      <c r="F93" s="132">
        <f>'[1]P&amp;L continuing'!F93</f>
        <v>5</v>
      </c>
      <c r="G93" s="132">
        <f>'[1]P&amp;L continuing'!G93</f>
        <v>456</v>
      </c>
      <c r="H93" s="188">
        <f>'[1]P&amp;L continuing'!H93</f>
        <v>-206</v>
      </c>
      <c r="I93" s="120"/>
    </row>
    <row r="94" spans="1:9">
      <c r="A94" s="126"/>
      <c r="B94" s="145"/>
      <c r="C94" s="184"/>
      <c r="D94" s="112"/>
      <c r="E94" s="127"/>
      <c r="F94" s="127"/>
      <c r="G94" s="127"/>
      <c r="H94" s="185"/>
      <c r="I94" s="44"/>
    </row>
    <row r="95" spans="1:9">
      <c r="A95" s="189" t="s">
        <v>65</v>
      </c>
      <c r="B95" s="189"/>
      <c r="C95" s="189"/>
      <c r="D95" s="112">
        <f>SUM(D96:D97)</f>
        <v>850</v>
      </c>
      <c r="E95" s="127">
        <f t="shared" ref="E95:H95" si="18">SUM(E96:E97)</f>
        <v>450</v>
      </c>
      <c r="F95" s="127">
        <f t="shared" si="18"/>
        <v>461</v>
      </c>
      <c r="G95" s="127">
        <f t="shared" si="18"/>
        <v>1019</v>
      </c>
      <c r="H95" s="128">
        <f t="shared" si="18"/>
        <v>-2462</v>
      </c>
      <c r="I95" s="6"/>
    </row>
    <row r="96" spans="1:9">
      <c r="A96" s="189"/>
      <c r="B96" s="189" t="s">
        <v>56</v>
      </c>
      <c r="C96" s="189"/>
      <c r="D96" s="112">
        <f>'[1]P&amp;L continuing'!D96</f>
        <v>618</v>
      </c>
      <c r="E96" s="127">
        <f>'[1]P&amp;L continuing'!E96</f>
        <v>189</v>
      </c>
      <c r="F96" s="127">
        <f>'[1]P&amp;L continuing'!F96</f>
        <v>427</v>
      </c>
      <c r="G96" s="127">
        <f>'[1]P&amp;L continuing'!G96</f>
        <v>900</v>
      </c>
      <c r="H96" s="185">
        <f>'[1]P&amp;L continuing'!H96</f>
        <v>318</v>
      </c>
      <c r="I96" s="6"/>
    </row>
    <row r="97" spans="1:9" s="121" customFormat="1">
      <c r="A97" s="190"/>
      <c r="B97" s="190" t="s">
        <v>57</v>
      </c>
      <c r="C97" s="190"/>
      <c r="D97" s="131">
        <f>'[1]P&amp;L continuing'!D97</f>
        <v>232</v>
      </c>
      <c r="E97" s="132">
        <f>'[1]P&amp;L continuing'!E97</f>
        <v>261</v>
      </c>
      <c r="F97" s="132">
        <f>'[1]P&amp;L continuing'!F97</f>
        <v>34</v>
      </c>
      <c r="G97" s="132">
        <f>'[1]P&amp;L continuing'!G97</f>
        <v>119</v>
      </c>
      <c r="H97" s="188">
        <f>'[1]P&amp;L continuing'!H97</f>
        <v>-2780</v>
      </c>
      <c r="I97" s="120"/>
    </row>
    <row r="98" spans="1:9">
      <c r="A98" s="191"/>
      <c r="B98" s="191"/>
      <c r="C98" s="191"/>
      <c r="D98" s="192">
        <f>D91+D95</f>
        <v>11828</v>
      </c>
      <c r="E98" s="192">
        <f t="shared" ref="E98:H98" si="19">E91+E95</f>
        <v>12317</v>
      </c>
      <c r="F98" s="192">
        <f t="shared" si="19"/>
        <v>11337</v>
      </c>
      <c r="G98" s="192">
        <f t="shared" si="19"/>
        <v>21243</v>
      </c>
      <c r="H98" s="193">
        <f t="shared" si="19"/>
        <v>874</v>
      </c>
      <c r="I98" s="6"/>
    </row>
    <row r="99" spans="1:9">
      <c r="A99" s="184"/>
      <c r="B99" s="184"/>
      <c r="C99" s="184"/>
      <c r="D99" s="194"/>
      <c r="E99" s="195"/>
      <c r="F99" s="195"/>
      <c r="G99" s="195"/>
      <c r="H99" s="196"/>
      <c r="I99" s="6"/>
    </row>
    <row r="100" spans="1:9">
      <c r="A100" s="197" t="s">
        <v>66</v>
      </c>
      <c r="B100" s="197"/>
      <c r="C100" s="197"/>
      <c r="D100" s="198">
        <f>SUM(D101:D102)</f>
        <v>10.280000000000001</v>
      </c>
      <c r="E100" s="199">
        <f t="shared" ref="E100:G100" si="20">SUM(E101:E102)</f>
        <v>10.91</v>
      </c>
      <c r="F100" s="199">
        <f t="shared" si="20"/>
        <v>11.95</v>
      </c>
      <c r="G100" s="199">
        <f t="shared" si="20"/>
        <v>18.96</v>
      </c>
      <c r="H100" s="596">
        <v>13.039744884337169</v>
      </c>
      <c r="I100" s="44"/>
    </row>
    <row r="101" spans="1:9">
      <c r="A101" s="189"/>
      <c r="B101" s="189" t="s">
        <v>56</v>
      </c>
      <c r="C101" s="189"/>
      <c r="D101" s="200">
        <f>'[1]P&amp;L continuing'!D101</f>
        <v>9.64</v>
      </c>
      <c r="E101" s="201">
        <f>'[1]P&amp;L continuing'!E101</f>
        <v>10.25</v>
      </c>
      <c r="F101" s="201">
        <f>'[1]P&amp;L continuing'!F101</f>
        <v>11.17</v>
      </c>
      <c r="G101" s="201">
        <f>'[1]P&amp;L continuing'!G101</f>
        <v>18.73</v>
      </c>
      <c r="H101" s="597">
        <v>3.9372508096909757</v>
      </c>
      <c r="I101" s="6"/>
    </row>
    <row r="102" spans="1:9" s="121" customFormat="1">
      <c r="A102" s="190"/>
      <c r="B102" s="190" t="s">
        <v>57</v>
      </c>
      <c r="C102" s="190"/>
      <c r="D102" s="202">
        <f>'[1]P&amp;L continuing'!D102</f>
        <v>0.64</v>
      </c>
      <c r="E102" s="203">
        <f>'[1]P&amp;L continuing'!E102</f>
        <v>0.66</v>
      </c>
      <c r="F102" s="203">
        <f>'[1]P&amp;L continuing'!F102</f>
        <v>0.78</v>
      </c>
      <c r="G102" s="203">
        <f>'[1]P&amp;L continuing'!G102</f>
        <v>0.23</v>
      </c>
      <c r="H102" s="598">
        <v>9.1024940746461933</v>
      </c>
      <c r="I102" s="120"/>
    </row>
    <row r="103" spans="1:9">
      <c r="A103" s="197" t="s">
        <v>67</v>
      </c>
      <c r="B103" s="197"/>
      <c r="C103" s="197"/>
      <c r="D103" s="198">
        <f>SUM(D104:D105)</f>
        <v>10.280000000000001</v>
      </c>
      <c r="E103" s="199">
        <f>SUM(E104:E105)</f>
        <v>10.91</v>
      </c>
      <c r="F103" s="199">
        <f t="shared" ref="F103:G103" si="21">SUM(F104:F105)</f>
        <v>11.95</v>
      </c>
      <c r="G103" s="199">
        <f t="shared" si="21"/>
        <v>18.900000000000002</v>
      </c>
      <c r="H103" s="596">
        <v>13.034857061547934</v>
      </c>
      <c r="I103" s="6"/>
    </row>
    <row r="104" spans="1:9">
      <c r="A104" s="189"/>
      <c r="B104" s="189" t="s">
        <v>56</v>
      </c>
      <c r="C104" s="189"/>
      <c r="D104" s="200">
        <f>'[1]P&amp;L continuing'!D104</f>
        <v>9.64</v>
      </c>
      <c r="E104" s="201">
        <f>'[1]P&amp;L continuing'!E104</f>
        <v>10.25</v>
      </c>
      <c r="F104" s="201">
        <f>'[1]P&amp;L continuing'!F104</f>
        <v>11.17</v>
      </c>
      <c r="G104" s="201">
        <f>'[1]P&amp;L continuing'!G104</f>
        <v>18.670000000000002</v>
      </c>
      <c r="H104" s="597">
        <v>3.9357749691430781</v>
      </c>
      <c r="I104" s="204"/>
    </row>
    <row r="105" spans="1:9" s="121" customFormat="1">
      <c r="A105" s="205"/>
      <c r="B105" s="205" t="s">
        <v>57</v>
      </c>
      <c r="C105" s="205"/>
      <c r="D105" s="206">
        <f>'[1]P&amp;L continuing'!D105</f>
        <v>0.64</v>
      </c>
      <c r="E105" s="207">
        <f>'[1]P&amp;L continuing'!E105</f>
        <v>0.66</v>
      </c>
      <c r="F105" s="207">
        <f>'[1]P&amp;L continuing'!F105</f>
        <v>0.78</v>
      </c>
      <c r="G105" s="207">
        <f>'[1]P&amp;L continuing'!G105</f>
        <v>0.23</v>
      </c>
      <c r="H105" s="599">
        <v>9.0990820924048545</v>
      </c>
      <c r="I105" s="208"/>
    </row>
    <row r="106" spans="1:9">
      <c r="D106" s="209"/>
      <c r="E106" s="209"/>
      <c r="F106" s="209"/>
      <c r="G106" s="209"/>
      <c r="H106" s="209"/>
      <c r="I106" s="204"/>
    </row>
    <row r="107" spans="1:9">
      <c r="D107" s="209"/>
      <c r="E107" s="209"/>
      <c r="F107" s="209"/>
      <c r="G107" s="209"/>
      <c r="H107" s="209"/>
      <c r="I107" s="204"/>
    </row>
    <row r="108" spans="1:9">
      <c r="D108" s="209"/>
      <c r="E108" s="209"/>
      <c r="F108" s="209"/>
      <c r="G108" s="209"/>
      <c r="H108" s="209"/>
      <c r="I108" s="204"/>
    </row>
    <row r="109" spans="1:9">
      <c r="D109" s="209"/>
      <c r="E109" s="209"/>
      <c r="F109" s="209"/>
      <c r="G109" s="209"/>
      <c r="H109" s="209"/>
    </row>
    <row r="110" spans="1:9">
      <c r="D110" s="209"/>
      <c r="E110" s="209"/>
      <c r="F110" s="209"/>
      <c r="G110" s="209"/>
      <c r="H110" s="209"/>
    </row>
    <row r="111" spans="1:9">
      <c r="D111" s="209"/>
      <c r="E111" s="209"/>
      <c r="F111" s="209"/>
      <c r="G111" s="209"/>
      <c r="H111" s="209"/>
    </row>
    <row r="112" spans="1:9">
      <c r="D112" s="209"/>
      <c r="E112" s="209"/>
      <c r="F112" s="209"/>
      <c r="G112" s="209"/>
      <c r="H112" s="209"/>
    </row>
    <row r="113" spans="4:8">
      <c r="D113" s="209"/>
      <c r="E113" s="209"/>
      <c r="F113" s="209"/>
      <c r="G113" s="209"/>
      <c r="H113" s="209"/>
    </row>
    <row r="114" spans="4:8">
      <c r="D114" s="209"/>
      <c r="E114" s="209"/>
      <c r="F114" s="209"/>
      <c r="G114" s="209"/>
      <c r="H114" s="209"/>
    </row>
    <row r="115" spans="4:8">
      <c r="D115" s="209"/>
      <c r="E115" s="209"/>
      <c r="F115" s="209"/>
      <c r="G115" s="209"/>
      <c r="H115" s="209"/>
    </row>
    <row r="116" spans="4:8">
      <c r="D116" s="209"/>
      <c r="E116" s="209"/>
      <c r="F116" s="209"/>
      <c r="G116" s="209"/>
      <c r="H116" s="209"/>
    </row>
    <row r="117" spans="4:8">
      <c r="D117" s="209"/>
      <c r="E117" s="209"/>
      <c r="F117" s="209"/>
      <c r="G117" s="209"/>
      <c r="H117" s="209"/>
    </row>
    <row r="118" spans="4:8">
      <c r="D118" s="209"/>
      <c r="E118" s="209"/>
      <c r="F118" s="209"/>
      <c r="G118" s="209"/>
      <c r="H118" s="209"/>
    </row>
    <row r="119" spans="4:8">
      <c r="D119" s="6"/>
      <c r="E119" s="6"/>
      <c r="F119" s="6"/>
      <c r="G119" s="6"/>
      <c r="H119" s="6"/>
    </row>
    <row r="120" spans="4:8">
      <c r="D120" s="210"/>
      <c r="E120" s="210"/>
      <c r="F120" s="210"/>
      <c r="G120" s="210"/>
      <c r="H120" s="210"/>
    </row>
    <row r="121" spans="4:8">
      <c r="D121" s="210"/>
      <c r="E121" s="210"/>
      <c r="F121" s="210"/>
      <c r="G121" s="210"/>
      <c r="H121" s="210"/>
    </row>
    <row r="122" spans="4:8">
      <c r="D122" s="210"/>
      <c r="E122" s="210"/>
      <c r="F122" s="210"/>
      <c r="G122" s="210"/>
      <c r="H122" s="210"/>
    </row>
    <row r="123" spans="4:8">
      <c r="D123" s="210"/>
      <c r="E123" s="210"/>
      <c r="F123" s="210"/>
      <c r="G123" s="210"/>
      <c r="H123" s="210"/>
    </row>
    <row r="124" spans="4:8">
      <c r="D124" s="210"/>
      <c r="E124" s="210"/>
      <c r="F124" s="210"/>
      <c r="G124" s="210"/>
      <c r="H124" s="210"/>
    </row>
    <row r="125" spans="4:8">
      <c r="D125" s="210"/>
      <c r="E125" s="210"/>
      <c r="F125" s="210"/>
      <c r="G125" s="210"/>
      <c r="H125" s="210"/>
    </row>
    <row r="126" spans="4:8">
      <c r="D126" s="210"/>
      <c r="E126" s="210"/>
      <c r="F126" s="210"/>
      <c r="G126" s="210"/>
      <c r="H126" s="210"/>
    </row>
    <row r="127" spans="4:8">
      <c r="D127" s="210"/>
      <c r="E127" s="210"/>
      <c r="F127" s="210"/>
      <c r="G127" s="210"/>
      <c r="H127" s="210"/>
    </row>
    <row r="128" spans="4:8">
      <c r="D128" s="210"/>
      <c r="E128" s="210"/>
      <c r="F128" s="210"/>
      <c r="G128" s="210"/>
      <c r="H128" s="210"/>
    </row>
    <row r="129" spans="4:8">
      <c r="D129" s="210"/>
      <c r="E129" s="210"/>
      <c r="F129" s="210"/>
      <c r="G129" s="210"/>
      <c r="H129" s="210"/>
    </row>
    <row r="130" spans="4:8">
      <c r="D130" s="210"/>
      <c r="E130" s="210"/>
      <c r="F130" s="210"/>
      <c r="G130" s="210"/>
      <c r="H130" s="210"/>
    </row>
    <row r="131" spans="4:8">
      <c r="D131" s="210"/>
      <c r="E131" s="210"/>
      <c r="F131" s="210"/>
      <c r="G131" s="210"/>
      <c r="H131" s="210"/>
    </row>
    <row r="132" spans="4:8">
      <c r="D132" s="210"/>
      <c r="E132" s="210"/>
      <c r="F132" s="210"/>
      <c r="G132" s="210"/>
      <c r="H132" s="210"/>
    </row>
    <row r="133" spans="4:8">
      <c r="D133" s="210"/>
      <c r="E133" s="210"/>
      <c r="F133" s="210"/>
      <c r="G133" s="210"/>
      <c r="H133" s="210"/>
    </row>
    <row r="134" spans="4:8">
      <c r="D134" s="210"/>
      <c r="E134" s="210"/>
      <c r="F134" s="210"/>
      <c r="G134" s="210"/>
      <c r="H134" s="210"/>
    </row>
    <row r="135" spans="4:8">
      <c r="D135" s="210"/>
      <c r="E135" s="210"/>
      <c r="F135" s="210"/>
      <c r="G135" s="210"/>
      <c r="H135" s="210"/>
    </row>
    <row r="136" spans="4:8">
      <c r="D136" s="210"/>
      <c r="E136" s="210"/>
      <c r="F136" s="210"/>
      <c r="G136" s="210"/>
      <c r="H136" s="210"/>
    </row>
    <row r="137" spans="4:8">
      <c r="D137" s="210"/>
      <c r="E137" s="210"/>
      <c r="F137" s="210"/>
      <c r="G137" s="210"/>
      <c r="H137" s="210"/>
    </row>
    <row r="138" spans="4:8">
      <c r="D138" s="210"/>
      <c r="E138" s="210"/>
      <c r="F138" s="210"/>
      <c r="G138" s="210"/>
      <c r="H138" s="210"/>
    </row>
    <row r="139" spans="4:8">
      <c r="D139" s="210"/>
      <c r="E139" s="210"/>
      <c r="F139" s="210"/>
      <c r="G139" s="210"/>
      <c r="H139" s="210"/>
    </row>
    <row r="140" spans="4:8">
      <c r="D140" s="210"/>
      <c r="E140" s="210"/>
      <c r="F140" s="210"/>
      <c r="G140" s="210"/>
      <c r="H140" s="210"/>
    </row>
    <row r="141" spans="4:8">
      <c r="D141" s="210"/>
      <c r="E141" s="210"/>
      <c r="F141" s="210"/>
      <c r="G141" s="210"/>
      <c r="H141" s="210"/>
    </row>
    <row r="142" spans="4:8">
      <c r="D142" s="210"/>
      <c r="E142" s="210"/>
      <c r="F142" s="210"/>
      <c r="G142" s="210"/>
      <c r="H142" s="210"/>
    </row>
    <row r="143" spans="4:8">
      <c r="D143" s="210"/>
      <c r="E143" s="210"/>
      <c r="F143" s="210"/>
      <c r="G143" s="210"/>
      <c r="H143" s="210"/>
    </row>
    <row r="144" spans="4:8">
      <c r="D144" s="210"/>
      <c r="E144" s="210"/>
      <c r="F144" s="210"/>
      <c r="G144" s="210"/>
      <c r="H144" s="210"/>
    </row>
    <row r="145" spans="4:8">
      <c r="D145" s="210"/>
      <c r="E145" s="210"/>
      <c r="F145" s="210"/>
      <c r="G145" s="210"/>
      <c r="H145" s="210"/>
    </row>
    <row r="146" spans="4:8">
      <c r="D146" s="210"/>
      <c r="E146" s="210"/>
      <c r="F146" s="210"/>
      <c r="G146" s="210"/>
      <c r="H146" s="210"/>
    </row>
    <row r="147" spans="4:8">
      <c r="D147" s="210"/>
      <c r="E147" s="210"/>
      <c r="F147" s="210"/>
      <c r="G147" s="210"/>
      <c r="H147" s="210"/>
    </row>
    <row r="148" spans="4:8">
      <c r="D148" s="210"/>
      <c r="E148" s="210"/>
      <c r="F148" s="210"/>
      <c r="G148" s="210"/>
      <c r="H148" s="210"/>
    </row>
    <row r="149" spans="4:8">
      <c r="D149" s="210"/>
      <c r="E149" s="210"/>
      <c r="F149" s="210"/>
      <c r="G149" s="210"/>
      <c r="H149" s="210"/>
    </row>
    <row r="150" spans="4:8">
      <c r="D150" s="210"/>
      <c r="E150" s="210"/>
      <c r="F150" s="210"/>
      <c r="G150" s="210"/>
      <c r="H150" s="210"/>
    </row>
    <row r="151" spans="4:8">
      <c r="D151" s="210"/>
      <c r="E151" s="210"/>
      <c r="F151" s="210"/>
      <c r="G151" s="210"/>
      <c r="H151" s="210"/>
    </row>
    <row r="152" spans="4:8">
      <c r="D152" s="210"/>
      <c r="E152" s="210"/>
      <c r="F152" s="210"/>
      <c r="G152" s="210"/>
      <c r="H152" s="210"/>
    </row>
    <row r="153" spans="4:8">
      <c r="D153" s="210"/>
      <c r="E153" s="210"/>
      <c r="F153" s="210"/>
      <c r="G153" s="210"/>
      <c r="H153" s="210"/>
    </row>
    <row r="154" spans="4:8">
      <c r="D154" s="210"/>
      <c r="E154" s="210"/>
      <c r="F154" s="210"/>
      <c r="G154" s="210"/>
      <c r="H154" s="210"/>
    </row>
    <row r="155" spans="4:8">
      <c r="D155" s="210"/>
      <c r="E155" s="210"/>
      <c r="F155" s="210"/>
      <c r="G155" s="210"/>
      <c r="H155" s="210"/>
    </row>
    <row r="156" spans="4:8">
      <c r="D156" s="210"/>
      <c r="E156" s="210"/>
      <c r="F156" s="210"/>
      <c r="G156" s="210"/>
      <c r="H156" s="210"/>
    </row>
    <row r="157" spans="4:8">
      <c r="D157" s="210"/>
      <c r="E157" s="210"/>
      <c r="F157" s="210"/>
      <c r="G157" s="210"/>
      <c r="H157" s="210"/>
    </row>
    <row r="158" spans="4:8">
      <c r="D158" s="210"/>
      <c r="E158" s="210"/>
      <c r="F158" s="210"/>
      <c r="G158" s="210"/>
      <c r="H158" s="210"/>
    </row>
    <row r="159" spans="4:8">
      <c r="D159" s="210"/>
      <c r="E159" s="210"/>
      <c r="F159" s="210"/>
      <c r="G159" s="210"/>
      <c r="H159" s="210"/>
    </row>
    <row r="160" spans="4:8">
      <c r="D160" s="210"/>
      <c r="E160" s="210"/>
      <c r="F160" s="210"/>
      <c r="G160" s="210"/>
      <c r="H160" s="210"/>
    </row>
    <row r="161" spans="4:8">
      <c r="D161" s="210"/>
      <c r="E161" s="210"/>
      <c r="F161" s="210"/>
      <c r="G161" s="210"/>
      <c r="H161" s="210"/>
    </row>
    <row r="162" spans="4:8">
      <c r="D162" s="210"/>
      <c r="E162" s="210"/>
      <c r="F162" s="210"/>
      <c r="G162" s="210"/>
      <c r="H162" s="210"/>
    </row>
    <row r="163" spans="4:8">
      <c r="D163" s="210"/>
      <c r="E163" s="210"/>
      <c r="F163" s="210"/>
      <c r="G163" s="210"/>
      <c r="H163" s="210"/>
    </row>
    <row r="164" spans="4:8">
      <c r="D164" s="210"/>
      <c r="E164" s="210"/>
      <c r="F164" s="210"/>
      <c r="G164" s="210"/>
      <c r="H164" s="210"/>
    </row>
    <row r="165" spans="4:8">
      <c r="D165" s="210"/>
      <c r="E165" s="210"/>
      <c r="F165" s="210"/>
      <c r="G165" s="210"/>
      <c r="H165" s="210"/>
    </row>
    <row r="166" spans="4:8">
      <c r="D166" s="210"/>
      <c r="E166" s="210"/>
      <c r="F166" s="210"/>
      <c r="G166" s="210"/>
      <c r="H166" s="210"/>
    </row>
    <row r="167" spans="4:8">
      <c r="D167" s="210"/>
      <c r="E167" s="210"/>
      <c r="F167" s="210"/>
      <c r="G167" s="210"/>
      <c r="H167" s="210"/>
    </row>
    <row r="168" spans="4:8">
      <c r="D168" s="210"/>
      <c r="E168" s="210"/>
      <c r="F168" s="210"/>
      <c r="G168" s="210"/>
      <c r="H168" s="210"/>
    </row>
    <row r="169" spans="4:8">
      <c r="D169" s="210"/>
      <c r="E169" s="210"/>
      <c r="F169" s="210"/>
      <c r="G169" s="210"/>
      <c r="H169" s="210"/>
    </row>
    <row r="170" spans="4:8">
      <c r="D170" s="210"/>
      <c r="E170" s="210"/>
      <c r="F170" s="210"/>
      <c r="G170" s="210"/>
      <c r="H170" s="210"/>
    </row>
    <row r="171" spans="4:8">
      <c r="D171" s="210"/>
      <c r="E171" s="210"/>
      <c r="F171" s="210"/>
      <c r="G171" s="210"/>
      <c r="H171" s="210"/>
    </row>
    <row r="172" spans="4:8">
      <c r="D172" s="210"/>
      <c r="E172" s="210"/>
      <c r="F172" s="210"/>
      <c r="G172" s="210"/>
      <c r="H172" s="210"/>
    </row>
    <row r="173" spans="4:8">
      <c r="D173" s="210"/>
      <c r="E173" s="210"/>
      <c r="F173" s="210"/>
      <c r="G173" s="210"/>
      <c r="H173" s="210"/>
    </row>
    <row r="174" spans="4:8">
      <c r="D174" s="210"/>
      <c r="E174" s="210"/>
      <c r="F174" s="210"/>
      <c r="G174" s="210"/>
      <c r="H174" s="210"/>
    </row>
    <row r="175" spans="4:8">
      <c r="D175" s="210"/>
      <c r="E175" s="210"/>
      <c r="F175" s="210"/>
      <c r="G175" s="210"/>
      <c r="H175" s="210"/>
    </row>
    <row r="176" spans="4:8">
      <c r="D176" s="210"/>
      <c r="E176" s="210"/>
      <c r="F176" s="210"/>
      <c r="G176" s="210"/>
      <c r="H176" s="210"/>
    </row>
    <row r="177" spans="4:8">
      <c r="D177" s="210"/>
      <c r="E177" s="210"/>
      <c r="F177" s="210"/>
      <c r="G177" s="210"/>
      <c r="H177" s="210"/>
    </row>
    <row r="178" spans="4:8">
      <c r="D178" s="210"/>
      <c r="E178" s="210"/>
      <c r="F178" s="210"/>
      <c r="G178" s="210"/>
      <c r="H178" s="210"/>
    </row>
    <row r="179" spans="4:8">
      <c r="D179" s="210"/>
      <c r="E179" s="210"/>
      <c r="F179" s="210"/>
      <c r="G179" s="210"/>
      <c r="H179" s="210"/>
    </row>
    <row r="180" spans="4:8">
      <c r="D180" s="210"/>
      <c r="E180" s="210"/>
      <c r="F180" s="210"/>
      <c r="G180" s="210"/>
      <c r="H180" s="210"/>
    </row>
    <row r="181" spans="4:8">
      <c r="D181" s="210"/>
      <c r="E181" s="210"/>
      <c r="F181" s="210"/>
      <c r="G181" s="210"/>
      <c r="H181" s="210"/>
    </row>
    <row r="182" spans="4:8">
      <c r="D182" s="210"/>
      <c r="E182" s="210"/>
      <c r="F182" s="210"/>
      <c r="G182" s="210"/>
      <c r="H182" s="210"/>
    </row>
    <row r="183" spans="4:8">
      <c r="D183" s="210"/>
      <c r="E183" s="210"/>
      <c r="F183" s="210"/>
      <c r="G183" s="210"/>
      <c r="H183" s="210"/>
    </row>
    <row r="184" spans="4:8">
      <c r="D184" s="210"/>
      <c r="E184" s="210"/>
      <c r="F184" s="210"/>
      <c r="G184" s="210"/>
      <c r="H184" s="210"/>
    </row>
    <row r="185" spans="4:8">
      <c r="D185" s="210"/>
      <c r="E185" s="210"/>
      <c r="F185" s="210"/>
      <c r="G185" s="210"/>
      <c r="H185" s="210"/>
    </row>
    <row r="186" spans="4:8">
      <c r="D186" s="210"/>
      <c r="E186" s="210"/>
      <c r="F186" s="210"/>
      <c r="G186" s="210"/>
      <c r="H186" s="210"/>
    </row>
    <row r="187" spans="4:8">
      <c r="D187" s="210"/>
      <c r="E187" s="210"/>
      <c r="F187" s="210"/>
      <c r="G187" s="210"/>
      <c r="H187" s="210"/>
    </row>
    <row r="188" spans="4:8">
      <c r="D188" s="210"/>
      <c r="E188" s="210"/>
      <c r="F188" s="210"/>
      <c r="G188" s="210"/>
      <c r="H188" s="210"/>
    </row>
    <row r="189" spans="4:8">
      <c r="D189" s="210"/>
      <c r="E189" s="210"/>
      <c r="F189" s="210"/>
      <c r="G189" s="210"/>
      <c r="H189" s="210"/>
    </row>
    <row r="190" spans="4:8">
      <c r="D190" s="210"/>
      <c r="E190" s="210"/>
      <c r="F190" s="210"/>
      <c r="G190" s="210"/>
      <c r="H190" s="210"/>
    </row>
    <row r="191" spans="4:8">
      <c r="D191" s="210"/>
      <c r="E191" s="210"/>
      <c r="F191" s="210"/>
      <c r="G191" s="210"/>
      <c r="H191" s="210"/>
    </row>
    <row r="192" spans="4:8">
      <c r="D192" s="210"/>
      <c r="E192" s="210"/>
      <c r="F192" s="210"/>
      <c r="G192" s="210"/>
      <c r="H192" s="210"/>
    </row>
    <row r="193" spans="4:8">
      <c r="D193" s="210"/>
      <c r="E193" s="210"/>
      <c r="F193" s="210"/>
      <c r="G193" s="210"/>
      <c r="H193" s="210"/>
    </row>
    <row r="194" spans="4:8">
      <c r="D194" s="210"/>
      <c r="E194" s="210"/>
      <c r="F194" s="210"/>
      <c r="G194" s="210"/>
      <c r="H194" s="210"/>
    </row>
    <row r="195" spans="4:8">
      <c r="D195" s="210"/>
      <c r="E195" s="210"/>
      <c r="F195" s="210"/>
      <c r="G195" s="210"/>
      <c r="H195" s="210"/>
    </row>
    <row r="196" spans="4:8">
      <c r="D196" s="210"/>
      <c r="E196" s="210"/>
      <c r="F196" s="210"/>
      <c r="G196" s="210"/>
      <c r="H196" s="210"/>
    </row>
    <row r="197" spans="4:8">
      <c r="D197" s="210"/>
      <c r="E197" s="210"/>
      <c r="F197" s="210"/>
      <c r="G197" s="210"/>
      <c r="H197" s="210"/>
    </row>
    <row r="198" spans="4:8">
      <c r="D198" s="210"/>
      <c r="E198" s="210"/>
      <c r="F198" s="210"/>
      <c r="G198" s="210"/>
      <c r="H198" s="210"/>
    </row>
    <row r="199" spans="4:8">
      <c r="D199" s="210"/>
      <c r="E199" s="210"/>
      <c r="F199" s="210"/>
      <c r="G199" s="210"/>
      <c r="H199" s="210"/>
    </row>
    <row r="200" spans="4:8">
      <c r="D200" s="210"/>
      <c r="E200" s="210"/>
      <c r="F200" s="210"/>
      <c r="G200" s="210"/>
      <c r="H200" s="210"/>
    </row>
    <row r="201" spans="4:8">
      <c r="D201" s="210"/>
      <c r="E201" s="210"/>
      <c r="F201" s="210"/>
      <c r="G201" s="210"/>
      <c r="H201" s="210"/>
    </row>
    <row r="202" spans="4:8">
      <c r="D202" s="210"/>
      <c r="E202" s="210"/>
      <c r="F202" s="210"/>
      <c r="G202" s="210"/>
      <c r="H202" s="210"/>
    </row>
    <row r="203" spans="4:8">
      <c r="D203" s="210"/>
      <c r="E203" s="210"/>
      <c r="F203" s="210"/>
      <c r="G203" s="210"/>
      <c r="H203" s="210"/>
    </row>
    <row r="204" spans="4:8">
      <c r="D204" s="210"/>
      <c r="E204" s="210"/>
      <c r="F204" s="210"/>
      <c r="G204" s="210"/>
      <c r="H204" s="210"/>
    </row>
    <row r="205" spans="4:8">
      <c r="D205" s="210"/>
      <c r="E205" s="210"/>
      <c r="F205" s="210"/>
      <c r="G205" s="210"/>
      <c r="H205" s="210"/>
    </row>
    <row r="206" spans="4:8">
      <c r="D206" s="210"/>
      <c r="E206" s="210"/>
      <c r="F206" s="210"/>
      <c r="G206" s="210"/>
      <c r="H206" s="210"/>
    </row>
    <row r="207" spans="4:8">
      <c r="D207" s="210"/>
      <c r="E207" s="210"/>
      <c r="F207" s="210"/>
      <c r="G207" s="210"/>
      <c r="H207" s="210"/>
    </row>
    <row r="208" spans="4:8">
      <c r="D208" s="210"/>
      <c r="E208" s="210"/>
      <c r="F208" s="210"/>
      <c r="G208" s="210"/>
      <c r="H208" s="210"/>
    </row>
    <row r="209" spans="4:8">
      <c r="D209" s="210"/>
      <c r="E209" s="210"/>
      <c r="F209" s="210"/>
      <c r="G209" s="210"/>
      <c r="H209" s="210"/>
    </row>
    <row r="210" spans="4:8">
      <c r="D210" s="210"/>
      <c r="E210" s="210"/>
      <c r="F210" s="210"/>
      <c r="G210" s="210"/>
      <c r="H210" s="210"/>
    </row>
    <row r="211" spans="4:8">
      <c r="D211" s="210"/>
      <c r="E211" s="210"/>
      <c r="F211" s="210"/>
      <c r="G211" s="210"/>
      <c r="H211" s="210"/>
    </row>
    <row r="212" spans="4:8">
      <c r="D212" s="210"/>
      <c r="E212" s="210"/>
      <c r="F212" s="210"/>
      <c r="G212" s="210"/>
      <c r="H212" s="210"/>
    </row>
    <row r="213" spans="4:8">
      <c r="D213" s="210"/>
      <c r="E213" s="210"/>
      <c r="F213" s="210"/>
      <c r="G213" s="210"/>
      <c r="H213" s="210"/>
    </row>
    <row r="214" spans="4:8">
      <c r="D214" s="210"/>
      <c r="E214" s="210"/>
      <c r="F214" s="210"/>
      <c r="G214" s="210"/>
      <c r="H214" s="210"/>
    </row>
    <row r="215" spans="4:8">
      <c r="D215" s="210"/>
      <c r="E215" s="210"/>
      <c r="F215" s="210"/>
      <c r="G215" s="210"/>
      <c r="H215" s="210"/>
    </row>
    <row r="216" spans="4:8">
      <c r="D216" s="210"/>
      <c r="E216" s="210"/>
      <c r="F216" s="210"/>
      <c r="G216" s="210"/>
      <c r="H216" s="210"/>
    </row>
    <row r="217" spans="4:8">
      <c r="D217" s="210"/>
      <c r="E217" s="210"/>
      <c r="F217" s="210"/>
      <c r="G217" s="210"/>
      <c r="H217" s="210"/>
    </row>
    <row r="218" spans="4:8">
      <c r="D218" s="210"/>
      <c r="E218" s="210"/>
      <c r="F218" s="210"/>
      <c r="G218" s="210"/>
      <c r="H218" s="210"/>
    </row>
    <row r="219" spans="4:8">
      <c r="D219" s="210"/>
      <c r="E219" s="210"/>
      <c r="F219" s="210"/>
      <c r="G219" s="210"/>
      <c r="H219" s="210"/>
    </row>
    <row r="220" spans="4:8">
      <c r="D220" s="210"/>
      <c r="E220" s="210"/>
      <c r="F220" s="210"/>
      <c r="G220" s="210"/>
      <c r="H220" s="210"/>
    </row>
    <row r="221" spans="4:8">
      <c r="D221" s="210"/>
      <c r="E221" s="210"/>
      <c r="F221" s="210"/>
      <c r="G221" s="210"/>
      <c r="H221" s="210"/>
    </row>
    <row r="222" spans="4:8">
      <c r="D222" s="210"/>
      <c r="E222" s="210"/>
      <c r="F222" s="210"/>
      <c r="G222" s="210"/>
      <c r="H222" s="210"/>
    </row>
    <row r="223" spans="4:8">
      <c r="D223" s="210"/>
      <c r="E223" s="210"/>
      <c r="F223" s="210"/>
      <c r="G223" s="210"/>
      <c r="H223" s="210"/>
    </row>
    <row r="224" spans="4:8">
      <c r="D224" s="210"/>
      <c r="E224" s="210"/>
      <c r="F224" s="210"/>
      <c r="G224" s="210"/>
      <c r="H224" s="210"/>
    </row>
    <row r="225" spans="4:8">
      <c r="D225" s="210"/>
      <c r="E225" s="210"/>
      <c r="F225" s="210"/>
      <c r="G225" s="210"/>
      <c r="H225" s="210"/>
    </row>
    <row r="226" spans="4:8">
      <c r="D226" s="210"/>
      <c r="E226" s="210"/>
      <c r="F226" s="210"/>
      <c r="G226" s="210"/>
      <c r="H226" s="210"/>
    </row>
    <row r="227" spans="4:8">
      <c r="D227" s="210"/>
      <c r="E227" s="210"/>
      <c r="F227" s="210"/>
      <c r="G227" s="210"/>
      <c r="H227" s="210"/>
    </row>
    <row r="228" spans="4:8">
      <c r="D228" s="210"/>
      <c r="E228" s="210"/>
      <c r="F228" s="210"/>
      <c r="G228" s="210"/>
      <c r="H228" s="210"/>
    </row>
    <row r="229" spans="4:8">
      <c r="D229" s="210"/>
      <c r="E229" s="210"/>
      <c r="F229" s="210"/>
      <c r="G229" s="210"/>
      <c r="H229" s="210"/>
    </row>
    <row r="230" spans="4:8">
      <c r="D230" s="210"/>
      <c r="E230" s="210"/>
      <c r="F230" s="210"/>
      <c r="G230" s="210"/>
      <c r="H230" s="210"/>
    </row>
    <row r="231" spans="4:8">
      <c r="D231" s="210"/>
      <c r="E231" s="210"/>
      <c r="F231" s="210"/>
      <c r="G231" s="210"/>
      <c r="H231" s="210"/>
    </row>
    <row r="232" spans="4:8">
      <c r="D232" s="210"/>
      <c r="E232" s="210"/>
      <c r="F232" s="210"/>
      <c r="G232" s="210"/>
      <c r="H232" s="210"/>
    </row>
    <row r="233" spans="4:8">
      <c r="D233" s="210"/>
      <c r="E233" s="210"/>
      <c r="F233" s="210"/>
      <c r="G233" s="210"/>
      <c r="H233" s="210"/>
    </row>
    <row r="234" spans="4:8">
      <c r="D234" s="210"/>
      <c r="E234" s="210"/>
      <c r="F234" s="210"/>
      <c r="G234" s="210"/>
      <c r="H234" s="210"/>
    </row>
    <row r="235" spans="4:8">
      <c r="D235" s="210"/>
      <c r="E235" s="210"/>
      <c r="F235" s="210"/>
      <c r="G235" s="210"/>
      <c r="H235" s="210"/>
    </row>
    <row r="236" spans="4:8">
      <c r="D236" s="210"/>
      <c r="E236" s="210"/>
      <c r="F236" s="210"/>
      <c r="G236" s="210"/>
      <c r="H236" s="210"/>
    </row>
    <row r="237" spans="4:8">
      <c r="D237" s="210"/>
      <c r="E237" s="210"/>
      <c r="F237" s="210"/>
      <c r="G237" s="210"/>
      <c r="H237" s="210"/>
    </row>
    <row r="238" spans="4:8">
      <c r="D238" s="210"/>
      <c r="E238" s="210"/>
      <c r="F238" s="210"/>
      <c r="G238" s="210"/>
      <c r="H238" s="210"/>
    </row>
    <row r="239" spans="4:8">
      <c r="D239" s="210"/>
      <c r="E239" s="210"/>
      <c r="F239" s="210"/>
      <c r="G239" s="210"/>
      <c r="H239" s="210"/>
    </row>
    <row r="240" spans="4:8">
      <c r="D240" s="210"/>
      <c r="E240" s="210"/>
      <c r="F240" s="210"/>
      <c r="G240" s="210"/>
      <c r="H240" s="210"/>
    </row>
    <row r="241" spans="4:8">
      <c r="D241" s="210"/>
      <c r="E241" s="210"/>
      <c r="F241" s="210"/>
      <c r="G241" s="210"/>
      <c r="H241" s="210"/>
    </row>
    <row r="242" spans="4:8">
      <c r="D242" s="210"/>
      <c r="E242" s="210"/>
      <c r="F242" s="210"/>
      <c r="G242" s="210"/>
      <c r="H242" s="210"/>
    </row>
    <row r="243" spans="4:8">
      <c r="D243" s="210"/>
      <c r="E243" s="210"/>
      <c r="F243" s="210"/>
      <c r="G243" s="210"/>
      <c r="H243" s="210"/>
    </row>
    <row r="244" spans="4:8">
      <c r="D244" s="210"/>
      <c r="E244" s="210"/>
      <c r="F244" s="210"/>
      <c r="G244" s="210"/>
      <c r="H244" s="210"/>
    </row>
    <row r="245" spans="4:8">
      <c r="D245" s="210"/>
      <c r="E245" s="210"/>
      <c r="F245" s="210"/>
      <c r="G245" s="210"/>
      <c r="H245" s="210"/>
    </row>
    <row r="246" spans="4:8">
      <c r="D246" s="210"/>
      <c r="E246" s="210"/>
      <c r="F246" s="210"/>
      <c r="G246" s="210"/>
      <c r="H246" s="210"/>
    </row>
    <row r="247" spans="4:8">
      <c r="D247" s="210"/>
      <c r="E247" s="210"/>
      <c r="F247" s="210"/>
      <c r="G247" s="210"/>
      <c r="H247" s="210"/>
    </row>
    <row r="248" spans="4:8">
      <c r="D248" s="210"/>
      <c r="E248" s="210"/>
      <c r="F248" s="210"/>
      <c r="G248" s="210"/>
      <c r="H248" s="210"/>
    </row>
    <row r="249" spans="4:8">
      <c r="D249" s="210"/>
      <c r="E249" s="210"/>
      <c r="F249" s="210"/>
      <c r="G249" s="210"/>
      <c r="H249" s="210"/>
    </row>
    <row r="250" spans="4:8">
      <c r="D250" s="210"/>
      <c r="E250" s="210"/>
      <c r="F250" s="210"/>
      <c r="G250" s="210"/>
      <c r="H250" s="210"/>
    </row>
    <row r="251" spans="4:8">
      <c r="D251" s="210"/>
      <c r="E251" s="210"/>
      <c r="F251" s="210"/>
      <c r="G251" s="210"/>
      <c r="H251" s="210"/>
    </row>
    <row r="252" spans="4:8">
      <c r="D252" s="210"/>
      <c r="E252" s="210"/>
      <c r="F252" s="210"/>
      <c r="G252" s="210"/>
      <c r="H252" s="210"/>
    </row>
    <row r="253" spans="4:8">
      <c r="D253" s="210"/>
      <c r="E253" s="210"/>
      <c r="F253" s="210"/>
      <c r="G253" s="210"/>
      <c r="H253" s="210"/>
    </row>
    <row r="254" spans="4:8">
      <c r="D254" s="210"/>
      <c r="E254" s="210"/>
      <c r="F254" s="210"/>
      <c r="G254" s="210"/>
      <c r="H254" s="210"/>
    </row>
    <row r="255" spans="4:8">
      <c r="D255" s="210"/>
      <c r="E255" s="210"/>
      <c r="F255" s="210"/>
      <c r="G255" s="210"/>
      <c r="H255" s="210"/>
    </row>
    <row r="256" spans="4:8">
      <c r="D256" s="210"/>
      <c r="E256" s="210"/>
      <c r="F256" s="210"/>
      <c r="G256" s="210"/>
      <c r="H256" s="210"/>
    </row>
    <row r="257" spans="4:8">
      <c r="D257" s="210"/>
      <c r="E257" s="210"/>
      <c r="F257" s="210"/>
      <c r="G257" s="210"/>
      <c r="H257" s="210"/>
    </row>
    <row r="258" spans="4:8">
      <c r="D258" s="210"/>
      <c r="E258" s="210"/>
      <c r="F258" s="210"/>
      <c r="G258" s="210"/>
      <c r="H258" s="210"/>
    </row>
    <row r="259" spans="4:8">
      <c r="D259" s="210"/>
      <c r="E259" s="210"/>
      <c r="F259" s="210"/>
      <c r="G259" s="210"/>
      <c r="H259" s="210"/>
    </row>
    <row r="260" spans="4:8">
      <c r="D260" s="210"/>
      <c r="E260" s="210"/>
      <c r="F260" s="210"/>
      <c r="G260" s="210"/>
      <c r="H260" s="210"/>
    </row>
    <row r="261" spans="4:8">
      <c r="D261" s="210"/>
      <c r="E261" s="210"/>
      <c r="F261" s="210"/>
      <c r="G261" s="210"/>
      <c r="H261" s="210"/>
    </row>
    <row r="262" spans="4:8">
      <c r="D262" s="210"/>
      <c r="E262" s="210"/>
      <c r="F262" s="210"/>
      <c r="G262" s="210"/>
      <c r="H262" s="210"/>
    </row>
    <row r="263" spans="4:8">
      <c r="D263" s="210"/>
      <c r="E263" s="210"/>
      <c r="F263" s="210"/>
      <c r="G263" s="210"/>
      <c r="H263" s="210"/>
    </row>
    <row r="264" spans="4:8">
      <c r="D264" s="210"/>
      <c r="E264" s="210"/>
      <c r="F264" s="210"/>
      <c r="G264" s="210"/>
      <c r="H264" s="210"/>
    </row>
    <row r="265" spans="4:8">
      <c r="D265" s="210"/>
      <c r="E265" s="210"/>
      <c r="F265" s="210"/>
      <c r="G265" s="210"/>
      <c r="H265" s="210"/>
    </row>
    <row r="266" spans="4:8">
      <c r="D266" s="210"/>
      <c r="E266" s="210"/>
      <c r="F266" s="210"/>
      <c r="G266" s="210"/>
      <c r="H266" s="210"/>
    </row>
    <row r="267" spans="4:8">
      <c r="D267" s="210"/>
      <c r="E267" s="210"/>
      <c r="F267" s="210"/>
      <c r="G267" s="210"/>
      <c r="H267" s="210"/>
    </row>
    <row r="268" spans="4:8">
      <c r="D268" s="210"/>
      <c r="E268" s="210"/>
      <c r="F268" s="210"/>
      <c r="G268" s="210"/>
      <c r="H268" s="210"/>
    </row>
    <row r="269" spans="4:8">
      <c r="D269" s="210"/>
      <c r="E269" s="210"/>
      <c r="F269" s="210"/>
      <c r="G269" s="210"/>
      <c r="H269" s="210"/>
    </row>
    <row r="270" spans="4:8">
      <c r="D270" s="210"/>
      <c r="E270" s="210"/>
      <c r="F270" s="210"/>
      <c r="G270" s="210"/>
      <c r="H270" s="210"/>
    </row>
    <row r="271" spans="4:8">
      <c r="D271" s="210"/>
      <c r="E271" s="210"/>
      <c r="F271" s="210"/>
      <c r="G271" s="210"/>
      <c r="H271" s="210"/>
    </row>
    <row r="272" spans="4:8">
      <c r="D272" s="210"/>
      <c r="E272" s="210"/>
      <c r="F272" s="210"/>
      <c r="G272" s="210"/>
      <c r="H272" s="210"/>
    </row>
    <row r="273" spans="4:8">
      <c r="D273" s="210"/>
      <c r="E273" s="210"/>
      <c r="F273" s="210"/>
      <c r="G273" s="210"/>
      <c r="H273" s="210"/>
    </row>
    <row r="274" spans="4:8">
      <c r="D274" s="210"/>
      <c r="E274" s="210"/>
      <c r="F274" s="210"/>
      <c r="G274" s="210"/>
      <c r="H274" s="210"/>
    </row>
    <row r="275" spans="4:8">
      <c r="D275" s="210"/>
      <c r="E275" s="210"/>
      <c r="F275" s="210"/>
      <c r="G275" s="210"/>
      <c r="H275" s="210"/>
    </row>
    <row r="276" spans="4:8">
      <c r="D276" s="210"/>
      <c r="E276" s="210"/>
      <c r="F276" s="210"/>
      <c r="G276" s="210"/>
      <c r="H276" s="210"/>
    </row>
    <row r="277" spans="4:8">
      <c r="D277" s="210"/>
      <c r="E277" s="210"/>
      <c r="F277" s="210"/>
      <c r="G277" s="210"/>
      <c r="H277" s="210"/>
    </row>
    <row r="278" spans="4:8">
      <c r="D278" s="210"/>
      <c r="E278" s="210"/>
      <c r="F278" s="210"/>
      <c r="G278" s="210"/>
      <c r="H278" s="210"/>
    </row>
    <row r="279" spans="4:8">
      <c r="D279" s="210"/>
      <c r="E279" s="210"/>
      <c r="F279" s="210"/>
      <c r="G279" s="210"/>
      <c r="H279" s="210"/>
    </row>
    <row r="280" spans="4:8">
      <c r="D280" s="210"/>
      <c r="E280" s="210"/>
      <c r="F280" s="210"/>
      <c r="G280" s="210"/>
      <c r="H280" s="210"/>
    </row>
    <row r="281" spans="4:8">
      <c r="D281" s="210"/>
      <c r="E281" s="210"/>
      <c r="F281" s="210"/>
      <c r="G281" s="210"/>
      <c r="H281" s="210"/>
    </row>
    <row r="282" spans="4:8">
      <c r="D282" s="210"/>
      <c r="E282" s="210"/>
      <c r="F282" s="210"/>
      <c r="G282" s="210"/>
      <c r="H282" s="210"/>
    </row>
    <row r="283" spans="4:8">
      <c r="D283" s="210"/>
      <c r="E283" s="210"/>
      <c r="F283" s="210"/>
      <c r="G283" s="210"/>
      <c r="H283" s="210"/>
    </row>
    <row r="284" spans="4:8">
      <c r="D284" s="210"/>
      <c r="E284" s="210"/>
      <c r="F284" s="210"/>
      <c r="G284" s="210"/>
      <c r="H284" s="210"/>
    </row>
    <row r="285" spans="4:8">
      <c r="D285" s="210"/>
      <c r="E285" s="210"/>
      <c r="F285" s="210"/>
      <c r="G285" s="210"/>
      <c r="H285" s="210"/>
    </row>
    <row r="286" spans="4:8">
      <c r="D286" s="210"/>
      <c r="E286" s="210"/>
      <c r="F286" s="210"/>
      <c r="G286" s="210"/>
      <c r="H286" s="210"/>
    </row>
    <row r="287" spans="4:8">
      <c r="D287" s="210"/>
      <c r="E287" s="210"/>
      <c r="F287" s="210"/>
      <c r="G287" s="210"/>
      <c r="H287" s="210"/>
    </row>
    <row r="288" spans="4:8">
      <c r="D288" s="210"/>
      <c r="E288" s="210"/>
      <c r="F288" s="210"/>
      <c r="G288" s="210"/>
      <c r="H288" s="210"/>
    </row>
    <row r="289" spans="4:8">
      <c r="D289" s="210"/>
      <c r="E289" s="210"/>
      <c r="F289" s="210"/>
      <c r="G289" s="210"/>
      <c r="H289" s="210"/>
    </row>
    <row r="290" spans="4:8">
      <c r="D290" s="210"/>
      <c r="E290" s="210"/>
      <c r="F290" s="210"/>
      <c r="G290" s="210"/>
      <c r="H290" s="210"/>
    </row>
    <row r="291" spans="4:8">
      <c r="D291" s="210"/>
      <c r="E291" s="210"/>
      <c r="F291" s="210"/>
      <c r="G291" s="210"/>
      <c r="H291" s="210"/>
    </row>
    <row r="292" spans="4:8">
      <c r="D292" s="210"/>
      <c r="E292" s="210"/>
      <c r="F292" s="210"/>
      <c r="G292" s="210"/>
      <c r="H292" s="210"/>
    </row>
    <row r="293" spans="4:8">
      <c r="D293" s="210"/>
      <c r="E293" s="210"/>
      <c r="F293" s="210"/>
      <c r="G293" s="210"/>
      <c r="H293" s="210"/>
    </row>
    <row r="294" spans="4:8">
      <c r="D294" s="210"/>
      <c r="E294" s="210"/>
      <c r="F294" s="210"/>
      <c r="G294" s="210"/>
      <c r="H294" s="210"/>
    </row>
    <row r="295" spans="4:8">
      <c r="D295" s="210"/>
      <c r="E295" s="210"/>
      <c r="F295" s="210"/>
      <c r="G295" s="210"/>
      <c r="H295" s="210"/>
    </row>
    <row r="296" spans="4:8">
      <c r="D296" s="210"/>
      <c r="E296" s="210"/>
      <c r="F296" s="210"/>
      <c r="G296" s="210"/>
      <c r="H296" s="210"/>
    </row>
    <row r="297" spans="4:8">
      <c r="D297" s="210"/>
      <c r="E297" s="210"/>
      <c r="F297" s="210"/>
      <c r="G297" s="210"/>
      <c r="H297" s="210"/>
    </row>
    <row r="298" spans="4:8">
      <c r="D298" s="210"/>
      <c r="E298" s="210"/>
      <c r="F298" s="210"/>
      <c r="G298" s="210"/>
      <c r="H298" s="210"/>
    </row>
    <row r="299" spans="4:8">
      <c r="D299" s="210"/>
      <c r="E299" s="210"/>
      <c r="F299" s="210"/>
      <c r="G299" s="210"/>
      <c r="H299" s="210"/>
    </row>
    <row r="300" spans="4:8">
      <c r="D300" s="210"/>
      <c r="E300" s="210"/>
      <c r="F300" s="210"/>
      <c r="G300" s="210"/>
      <c r="H300" s="210"/>
    </row>
    <row r="301" spans="4:8">
      <c r="D301" s="210"/>
      <c r="E301" s="210"/>
      <c r="F301" s="210"/>
      <c r="G301" s="210"/>
      <c r="H301" s="210"/>
    </row>
    <row r="302" spans="4:8">
      <c r="D302" s="210"/>
      <c r="E302" s="210"/>
      <c r="F302" s="210"/>
      <c r="G302" s="210"/>
      <c r="H302" s="210"/>
    </row>
    <row r="303" spans="4:8">
      <c r="D303" s="210"/>
      <c r="E303" s="210"/>
      <c r="F303" s="210"/>
      <c r="G303" s="210"/>
      <c r="H303" s="210"/>
    </row>
    <row r="304" spans="4:8">
      <c r="D304" s="210"/>
      <c r="E304" s="210"/>
      <c r="F304" s="210"/>
      <c r="G304" s="210"/>
      <c r="H304" s="210"/>
    </row>
    <row r="305" spans="4:8">
      <c r="D305" s="210"/>
      <c r="E305" s="210"/>
      <c r="F305" s="210"/>
      <c r="G305" s="210"/>
      <c r="H305" s="210"/>
    </row>
    <row r="306" spans="4:8">
      <c r="D306" s="210"/>
      <c r="E306" s="210"/>
      <c r="F306" s="210"/>
      <c r="G306" s="210"/>
      <c r="H306" s="210"/>
    </row>
    <row r="307" spans="4:8">
      <c r="D307" s="210"/>
      <c r="E307" s="210"/>
      <c r="F307" s="210"/>
      <c r="G307" s="210"/>
      <c r="H307" s="210"/>
    </row>
    <row r="308" spans="4:8">
      <c r="D308" s="210"/>
      <c r="E308" s="210"/>
      <c r="F308" s="210"/>
      <c r="G308" s="210"/>
      <c r="H308" s="210"/>
    </row>
    <row r="309" spans="4:8">
      <c r="D309" s="210"/>
      <c r="E309" s="210"/>
      <c r="F309" s="210"/>
      <c r="G309" s="210"/>
      <c r="H309" s="210"/>
    </row>
    <row r="310" spans="4:8">
      <c r="D310" s="210"/>
      <c r="E310" s="210"/>
      <c r="F310" s="210"/>
      <c r="G310" s="210"/>
      <c r="H310" s="210"/>
    </row>
    <row r="311" spans="4:8">
      <c r="D311" s="210"/>
      <c r="E311" s="210"/>
      <c r="F311" s="210"/>
      <c r="G311" s="210"/>
      <c r="H311" s="210"/>
    </row>
    <row r="312" spans="4:8">
      <c r="D312" s="210"/>
      <c r="E312" s="210"/>
      <c r="F312" s="210"/>
      <c r="G312" s="210"/>
      <c r="H312" s="210"/>
    </row>
    <row r="313" spans="4:8">
      <c r="D313" s="210"/>
      <c r="E313" s="210"/>
      <c r="F313" s="210"/>
      <c r="G313" s="210"/>
      <c r="H313" s="210"/>
    </row>
    <row r="314" spans="4:8">
      <c r="D314" s="210"/>
      <c r="E314" s="210"/>
      <c r="F314" s="210"/>
      <c r="G314" s="210"/>
      <c r="H314" s="210"/>
    </row>
    <row r="315" spans="4:8">
      <c r="D315" s="210"/>
      <c r="E315" s="210"/>
      <c r="F315" s="210"/>
      <c r="G315" s="210"/>
      <c r="H315" s="210"/>
    </row>
    <row r="316" spans="4:8">
      <c r="D316" s="210"/>
      <c r="E316" s="210"/>
      <c r="F316" s="210"/>
      <c r="G316" s="210"/>
      <c r="H316" s="210"/>
    </row>
    <row r="317" spans="4:8">
      <c r="D317" s="210"/>
      <c r="E317" s="210"/>
      <c r="F317" s="210"/>
      <c r="G317" s="210"/>
      <c r="H317" s="210"/>
    </row>
    <row r="318" spans="4:8">
      <c r="D318" s="210"/>
      <c r="E318" s="210"/>
      <c r="F318" s="210"/>
      <c r="G318" s="210"/>
      <c r="H318" s="210"/>
    </row>
    <row r="319" spans="4:8">
      <c r="D319" s="210"/>
      <c r="E319" s="210"/>
      <c r="F319" s="210"/>
      <c r="G319" s="210"/>
      <c r="H319" s="210"/>
    </row>
    <row r="320" spans="4:8">
      <c r="D320" s="210"/>
      <c r="E320" s="210"/>
      <c r="F320" s="210"/>
      <c r="G320" s="210"/>
      <c r="H320" s="210"/>
    </row>
    <row r="321" spans="4:8">
      <c r="D321" s="210"/>
      <c r="E321" s="210"/>
      <c r="F321" s="210"/>
      <c r="G321" s="210"/>
      <c r="H321" s="210"/>
    </row>
    <row r="322" spans="4:8">
      <c r="D322" s="210"/>
      <c r="E322" s="210"/>
      <c r="F322" s="210"/>
      <c r="G322" s="210"/>
      <c r="H322" s="210"/>
    </row>
    <row r="323" spans="4:8">
      <c r="D323" s="210"/>
      <c r="E323" s="210"/>
      <c r="F323" s="210"/>
      <c r="G323" s="210"/>
      <c r="H323" s="210"/>
    </row>
    <row r="324" spans="4:8">
      <c r="D324" s="210"/>
      <c r="E324" s="210"/>
      <c r="F324" s="210"/>
      <c r="G324" s="210"/>
      <c r="H324" s="210"/>
    </row>
    <row r="325" spans="4:8">
      <c r="D325" s="210"/>
      <c r="E325" s="210"/>
      <c r="F325" s="210"/>
      <c r="G325" s="210"/>
      <c r="H325" s="210"/>
    </row>
    <row r="326" spans="4:8">
      <c r="D326" s="210"/>
      <c r="E326" s="210"/>
      <c r="F326" s="210"/>
      <c r="G326" s="210"/>
      <c r="H326" s="210"/>
    </row>
    <row r="327" spans="4:8">
      <c r="D327" s="210"/>
      <c r="E327" s="210"/>
      <c r="F327" s="210"/>
      <c r="G327" s="210"/>
      <c r="H327" s="210"/>
    </row>
    <row r="328" spans="4:8">
      <c r="D328" s="210"/>
      <c r="E328" s="210"/>
      <c r="F328" s="210"/>
      <c r="G328" s="210"/>
      <c r="H328" s="210"/>
    </row>
    <row r="329" spans="4:8">
      <c r="D329" s="210"/>
      <c r="E329" s="210"/>
      <c r="F329" s="210"/>
      <c r="G329" s="210"/>
      <c r="H329" s="210"/>
    </row>
    <row r="330" spans="4:8">
      <c r="D330" s="210"/>
      <c r="E330" s="210"/>
      <c r="F330" s="210"/>
      <c r="G330" s="210"/>
      <c r="H330" s="210"/>
    </row>
    <row r="331" spans="4:8">
      <c r="D331" s="210"/>
      <c r="E331" s="210"/>
      <c r="F331" s="210"/>
      <c r="G331" s="210"/>
      <c r="H331" s="210"/>
    </row>
    <row r="332" spans="4:8">
      <c r="D332" s="210"/>
      <c r="E332" s="210"/>
      <c r="F332" s="210"/>
      <c r="G332" s="210"/>
      <c r="H332" s="210"/>
    </row>
    <row r="333" spans="4:8">
      <c r="D333" s="210"/>
      <c r="E333" s="210"/>
      <c r="F333" s="210"/>
      <c r="G333" s="210"/>
      <c r="H333" s="210"/>
    </row>
    <row r="334" spans="4:8">
      <c r="D334" s="210"/>
      <c r="E334" s="210"/>
      <c r="F334" s="210"/>
      <c r="G334" s="210"/>
      <c r="H334" s="210"/>
    </row>
    <row r="335" spans="4:8">
      <c r="D335" s="210"/>
      <c r="E335" s="210"/>
      <c r="F335" s="210"/>
      <c r="G335" s="210"/>
      <c r="H335" s="210"/>
    </row>
    <row r="336" spans="4:8">
      <c r="D336" s="210"/>
      <c r="E336" s="210"/>
      <c r="F336" s="210"/>
      <c r="G336" s="210"/>
      <c r="H336" s="210"/>
    </row>
    <row r="337" spans="4:8">
      <c r="D337" s="210"/>
      <c r="E337" s="210"/>
      <c r="F337" s="210"/>
      <c r="G337" s="210"/>
      <c r="H337" s="210"/>
    </row>
    <row r="338" spans="4:8">
      <c r="D338" s="210"/>
      <c r="E338" s="210"/>
      <c r="F338" s="210"/>
      <c r="G338" s="210"/>
      <c r="H338" s="210"/>
    </row>
    <row r="339" spans="4:8">
      <c r="D339" s="210"/>
      <c r="E339" s="210"/>
      <c r="F339" s="210"/>
      <c r="G339" s="210"/>
      <c r="H339" s="210"/>
    </row>
    <row r="340" spans="4:8">
      <c r="D340" s="210"/>
      <c r="E340" s="210"/>
      <c r="F340" s="210"/>
      <c r="G340" s="210"/>
      <c r="H340" s="210"/>
    </row>
    <row r="341" spans="4:8">
      <c r="D341" s="210"/>
      <c r="E341" s="210"/>
      <c r="F341" s="210"/>
      <c r="G341" s="210"/>
      <c r="H341" s="210"/>
    </row>
    <row r="342" spans="4:8">
      <c r="D342" s="210"/>
      <c r="E342" s="210"/>
      <c r="F342" s="210"/>
      <c r="G342" s="210"/>
      <c r="H342" s="210"/>
    </row>
    <row r="343" spans="4:8">
      <c r="D343" s="210"/>
      <c r="E343" s="210"/>
      <c r="F343" s="210"/>
      <c r="G343" s="210"/>
      <c r="H343" s="210"/>
    </row>
    <row r="344" spans="4:8">
      <c r="D344" s="210"/>
      <c r="E344" s="210"/>
      <c r="F344" s="210"/>
      <c r="G344" s="210"/>
      <c r="H344" s="210"/>
    </row>
    <row r="345" spans="4:8">
      <c r="D345" s="210"/>
      <c r="E345" s="210"/>
      <c r="F345" s="210"/>
      <c r="G345" s="210"/>
      <c r="H345" s="210"/>
    </row>
    <row r="346" spans="4:8">
      <c r="D346" s="210"/>
      <c r="E346" s="210"/>
      <c r="F346" s="210"/>
      <c r="G346" s="210"/>
      <c r="H346" s="210"/>
    </row>
    <row r="347" spans="4:8">
      <c r="D347" s="210"/>
      <c r="E347" s="210"/>
      <c r="F347" s="210"/>
      <c r="G347" s="210"/>
      <c r="H347" s="210"/>
    </row>
    <row r="348" spans="4:8">
      <c r="D348" s="210"/>
      <c r="E348" s="210"/>
      <c r="F348" s="210"/>
      <c r="G348" s="210"/>
      <c r="H348" s="210"/>
    </row>
    <row r="349" spans="4:8">
      <c r="D349" s="210"/>
      <c r="E349" s="210"/>
      <c r="F349" s="210"/>
      <c r="G349" s="210"/>
      <c r="H349" s="210"/>
    </row>
    <row r="350" spans="4:8">
      <c r="D350" s="210"/>
      <c r="E350" s="210"/>
      <c r="F350" s="210"/>
      <c r="G350" s="210"/>
      <c r="H350" s="210"/>
    </row>
    <row r="351" spans="4:8">
      <c r="D351" s="210"/>
      <c r="E351" s="210"/>
      <c r="F351" s="210"/>
      <c r="G351" s="210"/>
      <c r="H351" s="210"/>
    </row>
    <row r="352" spans="4:8">
      <c r="D352" s="210"/>
      <c r="E352" s="210"/>
      <c r="F352" s="210"/>
      <c r="G352" s="210"/>
      <c r="H352" s="210"/>
    </row>
    <row r="353" spans="4:8">
      <c r="D353" s="210"/>
      <c r="E353" s="210"/>
      <c r="F353" s="210"/>
      <c r="G353" s="210"/>
      <c r="H353" s="210"/>
    </row>
    <row r="354" spans="4:8">
      <c r="D354" s="210"/>
      <c r="E354" s="210"/>
      <c r="F354" s="210"/>
      <c r="G354" s="210"/>
      <c r="H354" s="210"/>
    </row>
    <row r="355" spans="4:8">
      <c r="D355" s="210"/>
      <c r="E355" s="210"/>
      <c r="F355" s="210"/>
      <c r="G355" s="210"/>
      <c r="H355" s="210"/>
    </row>
    <row r="356" spans="4:8">
      <c r="D356" s="210"/>
      <c r="E356" s="210"/>
      <c r="F356" s="210"/>
      <c r="G356" s="210"/>
      <c r="H356" s="210"/>
    </row>
    <row r="357" spans="4:8">
      <c r="D357" s="210"/>
      <c r="E357" s="210"/>
      <c r="F357" s="210"/>
      <c r="G357" s="210"/>
      <c r="H357" s="210"/>
    </row>
    <row r="358" spans="4:8">
      <c r="D358" s="210"/>
      <c r="E358" s="210"/>
      <c r="F358" s="210"/>
      <c r="G358" s="210"/>
      <c r="H358" s="210"/>
    </row>
    <row r="359" spans="4:8">
      <c r="D359" s="210"/>
      <c r="E359" s="210"/>
      <c r="F359" s="210"/>
      <c r="G359" s="210"/>
      <c r="H359" s="210"/>
    </row>
    <row r="360" spans="4:8">
      <c r="D360" s="210"/>
      <c r="E360" s="210"/>
      <c r="F360" s="210"/>
      <c r="G360" s="210"/>
      <c r="H360" s="210"/>
    </row>
    <row r="361" spans="4:8">
      <c r="D361" s="210"/>
      <c r="E361" s="210"/>
      <c r="F361" s="210"/>
      <c r="G361" s="210"/>
      <c r="H361" s="210"/>
    </row>
    <row r="362" spans="4:8">
      <c r="D362" s="210"/>
      <c r="E362" s="210"/>
      <c r="F362" s="210"/>
      <c r="G362" s="210"/>
      <c r="H362" s="210"/>
    </row>
    <row r="363" spans="4:8">
      <c r="D363" s="210"/>
      <c r="E363" s="210"/>
      <c r="F363" s="210"/>
      <c r="G363" s="210"/>
      <c r="H363" s="210"/>
    </row>
    <row r="364" spans="4:8">
      <c r="D364" s="210"/>
      <c r="E364" s="210"/>
      <c r="F364" s="210"/>
      <c r="G364" s="210"/>
      <c r="H364" s="210"/>
    </row>
    <row r="365" spans="4:8">
      <c r="D365" s="210"/>
      <c r="E365" s="210"/>
      <c r="F365" s="210"/>
      <c r="G365" s="210"/>
      <c r="H365" s="210"/>
    </row>
    <row r="366" spans="4:8">
      <c r="D366" s="210"/>
      <c r="E366" s="210"/>
      <c r="F366" s="210"/>
      <c r="G366" s="210"/>
      <c r="H366" s="210"/>
    </row>
    <row r="367" spans="4:8">
      <c r="D367" s="210"/>
      <c r="E367" s="210"/>
      <c r="F367" s="210"/>
      <c r="G367" s="210"/>
      <c r="H367" s="210"/>
    </row>
    <row r="368" spans="4:8">
      <c r="D368" s="210"/>
      <c r="E368" s="210"/>
      <c r="F368" s="210"/>
      <c r="G368" s="210"/>
      <c r="H368" s="210"/>
    </row>
  </sheetData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80"/>
  <sheetViews>
    <sheetView showGridLines="0" zoomScaleNormal="100" zoomScaleSheetLayoutView="50" workbookViewId="0">
      <pane xSplit="3" ySplit="4" topLeftCell="P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RowHeight="12.75"/>
  <cols>
    <col min="1" max="2" width="3.42578125" style="278" customWidth="1"/>
    <col min="3" max="3" width="48.5703125" style="278" customWidth="1"/>
    <col min="4" max="24" width="12.7109375" style="215" customWidth="1"/>
    <col min="25" max="16384" width="9.140625" style="215"/>
  </cols>
  <sheetData>
    <row r="1" spans="1:24" ht="12" customHeight="1">
      <c r="A1" s="211" t="s">
        <v>0</v>
      </c>
      <c r="B1" s="212"/>
      <c r="C1" s="212"/>
      <c r="D1" s="213">
        <v>2012</v>
      </c>
      <c r="E1" s="213">
        <v>2012</v>
      </c>
      <c r="F1" s="213">
        <v>2012</v>
      </c>
      <c r="G1" s="213">
        <v>2012</v>
      </c>
      <c r="H1" s="213">
        <v>2013</v>
      </c>
      <c r="I1" s="213">
        <v>2013</v>
      </c>
      <c r="J1" s="213">
        <v>2013</v>
      </c>
      <c r="K1" s="213">
        <v>2013</v>
      </c>
      <c r="L1" s="213">
        <v>2014</v>
      </c>
      <c r="M1" s="213">
        <v>2014</v>
      </c>
      <c r="N1" s="213">
        <v>2014</v>
      </c>
      <c r="O1" s="213">
        <v>2014</v>
      </c>
      <c r="P1" s="213">
        <v>2015</v>
      </c>
      <c r="Q1" s="213">
        <v>2015</v>
      </c>
      <c r="R1" s="213">
        <v>2015</v>
      </c>
      <c r="S1" s="213">
        <v>2015</v>
      </c>
      <c r="T1" s="213">
        <v>2016</v>
      </c>
      <c r="U1" s="213">
        <v>2016</v>
      </c>
      <c r="V1" s="213">
        <v>2016</v>
      </c>
      <c r="W1" s="213">
        <v>2016</v>
      </c>
      <c r="X1" s="214">
        <v>2017</v>
      </c>
    </row>
    <row r="2" spans="1:24" ht="12" customHeight="1">
      <c r="A2" s="216" t="s">
        <v>68</v>
      </c>
      <c r="B2" s="217"/>
      <c r="C2" s="217"/>
      <c r="D2" s="218" t="s">
        <v>69</v>
      </c>
      <c r="E2" s="218" t="s">
        <v>70</v>
      </c>
      <c r="F2" s="218" t="s">
        <v>71</v>
      </c>
      <c r="G2" s="218" t="s">
        <v>72</v>
      </c>
      <c r="H2" s="218" t="s">
        <v>69</v>
      </c>
      <c r="I2" s="218" t="s">
        <v>70</v>
      </c>
      <c r="J2" s="218" t="s">
        <v>73</v>
      </c>
      <c r="K2" s="218" t="s">
        <v>72</v>
      </c>
      <c r="L2" s="218" t="s">
        <v>69</v>
      </c>
      <c r="M2" s="218" t="s">
        <v>70</v>
      </c>
      <c r="N2" s="219" t="s">
        <v>73</v>
      </c>
      <c r="O2" s="219" t="s">
        <v>74</v>
      </c>
      <c r="P2" s="218" t="s">
        <v>75</v>
      </c>
      <c r="Q2" s="218" t="s">
        <v>76</v>
      </c>
      <c r="R2" s="219" t="s">
        <v>77</v>
      </c>
      <c r="S2" s="219" t="s">
        <v>74</v>
      </c>
      <c r="T2" s="218" t="s">
        <v>78</v>
      </c>
      <c r="U2" s="219" t="s">
        <v>76</v>
      </c>
      <c r="V2" s="219" t="s">
        <v>77</v>
      </c>
      <c r="W2" s="219" t="s">
        <v>74</v>
      </c>
      <c r="X2" s="220" t="s">
        <v>79</v>
      </c>
    </row>
    <row r="3" spans="1:24" ht="12" customHeight="1">
      <c r="A3" s="216"/>
      <c r="B3" s="217"/>
      <c r="C3" s="217"/>
      <c r="D3" s="221"/>
      <c r="E3" s="221"/>
      <c r="F3" s="221"/>
      <c r="G3" s="221"/>
      <c r="H3" s="219"/>
      <c r="I3" s="219"/>
      <c r="J3" s="221"/>
      <c r="K3" s="221"/>
      <c r="L3" s="219"/>
      <c r="M3" s="221"/>
      <c r="N3" s="219"/>
      <c r="O3" s="219"/>
      <c r="P3" s="219"/>
      <c r="Q3" s="221"/>
      <c r="R3" s="219"/>
      <c r="S3" s="219"/>
      <c r="T3" s="219"/>
      <c r="U3" s="219"/>
      <c r="V3" s="219"/>
      <c r="W3" s="219"/>
      <c r="X3" s="222"/>
    </row>
    <row r="4" spans="1:24" ht="12" customHeight="1">
      <c r="A4" s="223" t="s">
        <v>7</v>
      </c>
      <c r="B4" s="224"/>
      <c r="C4" s="224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6"/>
    </row>
    <row r="5" spans="1:24" ht="12" customHeight="1">
      <c r="A5" s="227"/>
      <c r="B5" s="228"/>
      <c r="C5" s="229"/>
      <c r="D5" s="230"/>
      <c r="E5" s="230"/>
      <c r="F5" s="230"/>
      <c r="G5" s="230"/>
      <c r="H5" s="231"/>
      <c r="I5" s="230"/>
      <c r="J5" s="230"/>
      <c r="K5" s="230"/>
      <c r="L5" s="231"/>
      <c r="M5" s="230"/>
      <c r="N5" s="230"/>
      <c r="O5" s="230"/>
      <c r="P5" s="231"/>
      <c r="Q5" s="230"/>
      <c r="R5" s="230"/>
      <c r="S5" s="230"/>
      <c r="T5" s="231"/>
      <c r="U5" s="230"/>
      <c r="V5" s="230"/>
      <c r="W5" s="230"/>
      <c r="X5" s="232"/>
    </row>
    <row r="6" spans="1:24" ht="12" customHeight="1">
      <c r="A6" s="233" t="s">
        <v>80</v>
      </c>
      <c r="B6" s="234"/>
      <c r="C6" s="234"/>
      <c r="D6" s="235"/>
      <c r="E6" s="235"/>
      <c r="F6" s="235"/>
      <c r="G6" s="235"/>
      <c r="H6" s="236"/>
      <c r="I6" s="235"/>
      <c r="J6" s="235"/>
      <c r="K6" s="235"/>
      <c r="L6" s="236"/>
      <c r="M6" s="235"/>
      <c r="N6" s="235"/>
      <c r="O6" s="235"/>
      <c r="P6" s="236"/>
      <c r="Q6" s="235"/>
      <c r="R6" s="235"/>
      <c r="S6" s="235"/>
      <c r="T6" s="236"/>
      <c r="U6" s="235"/>
      <c r="V6" s="235"/>
      <c r="W6" s="235"/>
      <c r="X6" s="237"/>
    </row>
    <row r="7" spans="1:24" ht="12" customHeight="1">
      <c r="A7" s="238"/>
      <c r="B7" s="234"/>
      <c r="C7" s="234"/>
      <c r="D7" s="239"/>
      <c r="E7" s="239"/>
      <c r="F7" s="239"/>
      <c r="G7" s="239"/>
      <c r="H7" s="240"/>
      <c r="I7" s="239"/>
      <c r="J7" s="239"/>
      <c r="K7" s="239"/>
      <c r="L7" s="240"/>
      <c r="M7" s="239"/>
      <c r="N7" s="239"/>
      <c r="O7" s="239"/>
      <c r="P7" s="240"/>
      <c r="Q7" s="239"/>
      <c r="R7" s="239"/>
      <c r="S7" s="239"/>
      <c r="T7" s="240"/>
      <c r="U7" s="239"/>
      <c r="V7" s="239"/>
      <c r="W7" s="239"/>
      <c r="X7" s="241"/>
    </row>
    <row r="8" spans="1:24" ht="12" customHeight="1">
      <c r="A8" s="238"/>
      <c r="B8" s="242" t="s">
        <v>81</v>
      </c>
      <c r="C8" s="234"/>
      <c r="D8" s="239"/>
      <c r="E8" s="239"/>
      <c r="F8" s="239"/>
      <c r="G8" s="239"/>
      <c r="H8" s="240"/>
      <c r="I8" s="239"/>
      <c r="J8" s="239"/>
      <c r="K8" s="239"/>
      <c r="L8" s="240"/>
      <c r="M8" s="239"/>
      <c r="N8" s="239"/>
      <c r="O8" s="239"/>
      <c r="P8" s="240"/>
      <c r="Q8" s="239"/>
      <c r="R8" s="239"/>
      <c r="S8" s="239"/>
      <c r="T8" s="240"/>
      <c r="U8" s="239"/>
      <c r="V8" s="239"/>
      <c r="W8" s="239"/>
      <c r="X8" s="241"/>
    </row>
    <row r="9" spans="1:24" ht="12" customHeight="1">
      <c r="A9" s="238"/>
      <c r="B9" s="234"/>
      <c r="C9" s="234"/>
      <c r="D9" s="235"/>
      <c r="E9" s="235"/>
      <c r="F9" s="235"/>
      <c r="G9" s="235"/>
      <c r="H9" s="236"/>
      <c r="I9" s="235"/>
      <c r="J9" s="235"/>
      <c r="K9" s="235"/>
      <c r="L9" s="236"/>
      <c r="M9" s="235"/>
      <c r="N9" s="235"/>
      <c r="O9" s="235"/>
      <c r="P9" s="236"/>
      <c r="Q9" s="235"/>
      <c r="R9" s="235"/>
      <c r="S9" s="235"/>
      <c r="T9" s="236"/>
      <c r="U9" s="235"/>
      <c r="V9" s="235"/>
      <c r="W9" s="235"/>
      <c r="X9" s="237"/>
    </row>
    <row r="10" spans="1:24" ht="12" customHeight="1">
      <c r="A10" s="238"/>
      <c r="B10" s="234"/>
      <c r="C10" s="234" t="s">
        <v>82</v>
      </c>
      <c r="D10" s="243">
        <v>41364</v>
      </c>
      <c r="E10" s="243">
        <v>11992</v>
      </c>
      <c r="F10" s="243">
        <v>13867</v>
      </c>
      <c r="G10" s="243">
        <v>15211</v>
      </c>
      <c r="H10" s="244">
        <v>34799</v>
      </c>
      <c r="I10" s="243">
        <v>15118</v>
      </c>
      <c r="J10" s="243">
        <v>15922</v>
      </c>
      <c r="K10" s="243">
        <v>14633</v>
      </c>
      <c r="L10" s="244">
        <v>13748</v>
      </c>
      <c r="M10" s="243">
        <v>13967</v>
      </c>
      <c r="N10" s="243">
        <v>12460</v>
      </c>
      <c r="O10" s="243">
        <v>14625</v>
      </c>
      <c r="P10" s="244">
        <v>13333</v>
      </c>
      <c r="Q10" s="243">
        <v>12812</v>
      </c>
      <c r="R10" s="243">
        <v>17113</v>
      </c>
      <c r="S10" s="243">
        <v>17558</v>
      </c>
      <c r="T10" s="244">
        <v>12191</v>
      </c>
      <c r="U10" s="243">
        <v>14028</v>
      </c>
      <c r="V10" s="243">
        <v>8410</v>
      </c>
      <c r="W10" s="243">
        <v>10805</v>
      </c>
      <c r="X10" s="245">
        <v>8999</v>
      </c>
    </row>
    <row r="11" spans="1:24" ht="12" customHeight="1">
      <c r="A11" s="238"/>
      <c r="B11" s="234"/>
      <c r="C11" s="234" t="s">
        <v>83</v>
      </c>
      <c r="D11" s="243">
        <v>124909</v>
      </c>
      <c r="E11" s="243">
        <v>117071</v>
      </c>
      <c r="F11" s="243">
        <v>112468</v>
      </c>
      <c r="G11" s="243">
        <v>130709</v>
      </c>
      <c r="H11" s="244">
        <v>134618</v>
      </c>
      <c r="I11" s="243">
        <v>134217</v>
      </c>
      <c r="J11" s="243">
        <v>140790</v>
      </c>
      <c r="K11" s="243">
        <f>136972-260</f>
        <v>136712</v>
      </c>
      <c r="L11" s="244">
        <v>137239</v>
      </c>
      <c r="M11" s="243">
        <v>139603</v>
      </c>
      <c r="N11" s="243">
        <v>145135</v>
      </c>
      <c r="O11" s="243">
        <v>144266</v>
      </c>
      <c r="P11" s="244">
        <v>145416</v>
      </c>
      <c r="Q11" s="243">
        <v>157754</v>
      </c>
      <c r="R11" s="243">
        <v>157872</v>
      </c>
      <c r="S11" s="243">
        <v>162762</v>
      </c>
      <c r="T11" s="244">
        <v>149165</v>
      </c>
      <c r="U11" s="243">
        <v>153755</v>
      </c>
      <c r="V11" s="243">
        <v>152654</v>
      </c>
      <c r="W11" s="243">
        <v>157645</v>
      </c>
      <c r="X11" s="245">
        <v>144696</v>
      </c>
    </row>
    <row r="12" spans="1:24" ht="12" customHeight="1">
      <c r="A12" s="238"/>
      <c r="B12" s="234"/>
      <c r="C12" s="234" t="s">
        <v>84</v>
      </c>
      <c r="D12" s="243">
        <v>38259</v>
      </c>
      <c r="E12" s="243">
        <v>36461</v>
      </c>
      <c r="F12" s="243">
        <v>40038</v>
      </c>
      <c r="G12" s="243">
        <v>53966</v>
      </c>
      <c r="H12" s="244">
        <v>42560</v>
      </c>
      <c r="I12" s="243">
        <v>31009</v>
      </c>
      <c r="J12" s="243">
        <v>24354</v>
      </c>
      <c r="K12" s="243">
        <v>28615</v>
      </c>
      <c r="L12" s="244">
        <v>33916</v>
      </c>
      <c r="M12" s="243">
        <v>14420</v>
      </c>
      <c r="N12" s="243">
        <v>18137</v>
      </c>
      <c r="O12" s="243">
        <v>23690</v>
      </c>
      <c r="P12" s="244">
        <v>19154</v>
      </c>
      <c r="Q12" s="243">
        <v>7313</v>
      </c>
      <c r="R12" s="243">
        <v>14849</v>
      </c>
      <c r="S12" s="243">
        <v>11052</v>
      </c>
      <c r="T12" s="244">
        <v>15438</v>
      </c>
      <c r="U12" s="243">
        <v>13312</v>
      </c>
      <c r="V12" s="243">
        <v>3663</v>
      </c>
      <c r="W12" s="243">
        <v>5104</v>
      </c>
      <c r="X12" s="245">
        <v>6008</v>
      </c>
    </row>
    <row r="13" spans="1:24" ht="12" customHeight="1">
      <c r="A13" s="238"/>
      <c r="B13" s="234"/>
      <c r="C13" s="234" t="s">
        <v>85</v>
      </c>
      <c r="D13" s="243">
        <v>2057</v>
      </c>
      <c r="E13" s="243">
        <v>533</v>
      </c>
      <c r="F13" s="243">
        <v>2270</v>
      </c>
      <c r="G13" s="243">
        <v>821</v>
      </c>
      <c r="H13" s="244">
        <v>2541</v>
      </c>
      <c r="I13" s="243">
        <v>870</v>
      </c>
      <c r="J13" s="243">
        <v>2017</v>
      </c>
      <c r="K13" s="243">
        <v>896</v>
      </c>
      <c r="L13" s="244">
        <v>2666</v>
      </c>
      <c r="M13" s="243">
        <v>950</v>
      </c>
      <c r="N13" s="243">
        <v>2116</v>
      </c>
      <c r="O13" s="243">
        <v>899</v>
      </c>
      <c r="P13" s="244">
        <v>2317</v>
      </c>
      <c r="Q13" s="243">
        <v>355</v>
      </c>
      <c r="R13" s="243">
        <v>1822</v>
      </c>
      <c r="S13" s="243">
        <v>1356</v>
      </c>
      <c r="T13" s="244">
        <v>2806</v>
      </c>
      <c r="U13" s="243">
        <v>738</v>
      </c>
      <c r="V13" s="243">
        <v>2018</v>
      </c>
      <c r="W13" s="243">
        <v>2225</v>
      </c>
      <c r="X13" s="245">
        <v>3668</v>
      </c>
    </row>
    <row r="14" spans="1:24" ht="12" customHeight="1">
      <c r="A14" s="238"/>
      <c r="B14" s="234"/>
      <c r="C14" s="234" t="s">
        <v>86</v>
      </c>
      <c r="D14" s="243">
        <v>11648</v>
      </c>
      <c r="E14" s="243">
        <v>12460</v>
      </c>
      <c r="F14" s="243">
        <v>10879</v>
      </c>
      <c r="G14" s="243">
        <v>12400</v>
      </c>
      <c r="H14" s="244">
        <v>14641</v>
      </c>
      <c r="I14" s="243">
        <v>14250</v>
      </c>
      <c r="J14" s="243">
        <v>15291</v>
      </c>
      <c r="K14" s="243">
        <f>12084+394</f>
        <v>12478</v>
      </c>
      <c r="L14" s="244">
        <v>14748</v>
      </c>
      <c r="M14" s="243">
        <v>13779</v>
      </c>
      <c r="N14" s="243">
        <v>13275</v>
      </c>
      <c r="O14" s="243">
        <v>13749</v>
      </c>
      <c r="P14" s="244">
        <v>16877</v>
      </c>
      <c r="Q14" s="243">
        <v>15778</v>
      </c>
      <c r="R14" s="243">
        <v>12133</v>
      </c>
      <c r="S14" s="243">
        <v>12665</v>
      </c>
      <c r="T14" s="244">
        <v>15986</v>
      </c>
      <c r="U14" s="243">
        <v>13842</v>
      </c>
      <c r="V14" s="243">
        <v>13462</v>
      </c>
      <c r="W14" s="243">
        <v>16643</v>
      </c>
      <c r="X14" s="245">
        <v>18325</v>
      </c>
    </row>
    <row r="15" spans="1:24" ht="12" customHeight="1">
      <c r="A15" s="246"/>
      <c r="B15" s="247"/>
      <c r="C15" s="247" t="s">
        <v>87</v>
      </c>
      <c r="D15" s="248">
        <v>4791</v>
      </c>
      <c r="E15" s="248">
        <v>4659</v>
      </c>
      <c r="F15" s="248">
        <v>144</v>
      </c>
      <c r="G15" s="248">
        <v>2816</v>
      </c>
      <c r="H15" s="249">
        <v>1883</v>
      </c>
      <c r="I15" s="248">
        <v>193</v>
      </c>
      <c r="J15" s="248">
        <v>128</v>
      </c>
      <c r="K15" s="248">
        <v>607</v>
      </c>
      <c r="L15" s="249">
        <v>593</v>
      </c>
      <c r="M15" s="248">
        <v>204</v>
      </c>
      <c r="N15" s="248">
        <v>768</v>
      </c>
      <c r="O15" s="248">
        <v>668</v>
      </c>
      <c r="P15" s="249">
        <v>390</v>
      </c>
      <c r="Q15" s="248">
        <v>409</v>
      </c>
      <c r="R15" s="248">
        <v>405</v>
      </c>
      <c r="S15" s="248">
        <v>4785</v>
      </c>
      <c r="T15" s="249">
        <v>1805</v>
      </c>
      <c r="U15" s="248">
        <v>1863</v>
      </c>
      <c r="V15" s="248">
        <v>1857</v>
      </c>
      <c r="W15" s="248">
        <v>1556</v>
      </c>
      <c r="X15" s="250">
        <v>1559</v>
      </c>
    </row>
    <row r="16" spans="1:24" ht="12" customHeight="1">
      <c r="A16" s="238"/>
      <c r="B16" s="234"/>
      <c r="C16" s="234"/>
      <c r="D16" s="243"/>
      <c r="E16" s="243"/>
      <c r="F16" s="243"/>
      <c r="G16" s="243"/>
      <c r="H16" s="244"/>
      <c r="I16" s="243"/>
      <c r="J16" s="243"/>
      <c r="K16" s="243"/>
      <c r="L16" s="244"/>
      <c r="M16" s="243"/>
      <c r="N16" s="243"/>
      <c r="O16" s="243"/>
      <c r="P16" s="244"/>
      <c r="Q16" s="243"/>
      <c r="R16" s="243"/>
      <c r="S16" s="243"/>
      <c r="T16" s="244"/>
      <c r="U16" s="243"/>
      <c r="V16" s="243"/>
      <c r="W16" s="243"/>
      <c r="X16" s="245"/>
    </row>
    <row r="17" spans="1:24" ht="12" customHeight="1">
      <c r="A17" s="251"/>
      <c r="B17" s="252" t="s">
        <v>88</v>
      </c>
      <c r="C17" s="252"/>
      <c r="D17" s="253">
        <v>223028</v>
      </c>
      <c r="E17" s="253">
        <v>183176</v>
      </c>
      <c r="F17" s="253">
        <v>179666</v>
      </c>
      <c r="G17" s="253">
        <v>215923</v>
      </c>
      <c r="H17" s="253">
        <v>231042</v>
      </c>
      <c r="I17" s="253">
        <v>195657</v>
      </c>
      <c r="J17" s="253">
        <v>198502</v>
      </c>
      <c r="K17" s="253">
        <v>193941</v>
      </c>
      <c r="L17" s="253">
        <v>202910</v>
      </c>
      <c r="M17" s="253">
        <v>182923</v>
      </c>
      <c r="N17" s="253">
        <v>191891</v>
      </c>
      <c r="O17" s="253">
        <v>197897</v>
      </c>
      <c r="P17" s="253">
        <v>197487</v>
      </c>
      <c r="Q17" s="253">
        <v>194421</v>
      </c>
      <c r="R17" s="253">
        <v>204194</v>
      </c>
      <c r="S17" s="253">
        <v>210178</v>
      </c>
      <c r="T17" s="253">
        <v>197391</v>
      </c>
      <c r="U17" s="253">
        <v>197538</v>
      </c>
      <c r="V17" s="253">
        <v>182064</v>
      </c>
      <c r="W17" s="253">
        <v>193978</v>
      </c>
      <c r="X17" s="254">
        <v>183255</v>
      </c>
    </row>
    <row r="18" spans="1:24" ht="12" customHeight="1">
      <c r="A18" s="238"/>
      <c r="B18" s="234"/>
      <c r="C18" s="234"/>
      <c r="D18" s="243"/>
      <c r="E18" s="243"/>
      <c r="F18" s="243"/>
      <c r="G18" s="243"/>
      <c r="H18" s="244"/>
      <c r="I18" s="243"/>
      <c r="J18" s="243"/>
      <c r="K18" s="243"/>
      <c r="L18" s="244"/>
      <c r="M18" s="243"/>
      <c r="N18" s="243"/>
      <c r="O18" s="243"/>
      <c r="P18" s="244"/>
      <c r="Q18" s="243"/>
      <c r="R18" s="243"/>
      <c r="S18" s="243"/>
      <c r="T18" s="244"/>
      <c r="U18" s="243"/>
      <c r="V18" s="243"/>
      <c r="W18" s="243"/>
      <c r="X18" s="245"/>
    </row>
    <row r="19" spans="1:24" ht="12" customHeight="1">
      <c r="A19" s="238"/>
      <c r="B19" s="242" t="s">
        <v>89</v>
      </c>
      <c r="C19" s="234"/>
      <c r="D19" s="243"/>
      <c r="E19" s="243"/>
      <c r="F19" s="243"/>
      <c r="G19" s="243"/>
      <c r="H19" s="244"/>
      <c r="I19" s="243"/>
      <c r="J19" s="243"/>
      <c r="K19" s="243"/>
      <c r="L19" s="244"/>
      <c r="M19" s="243"/>
      <c r="N19" s="243"/>
      <c r="O19" s="243"/>
      <c r="P19" s="244"/>
      <c r="Q19" s="243"/>
      <c r="R19" s="243"/>
      <c r="S19" s="243"/>
      <c r="T19" s="244"/>
      <c r="U19" s="243"/>
      <c r="V19" s="243"/>
      <c r="W19" s="243"/>
      <c r="X19" s="245"/>
    </row>
    <row r="20" spans="1:24" ht="12" customHeight="1">
      <c r="A20" s="238"/>
      <c r="B20" s="234"/>
      <c r="C20" s="234"/>
      <c r="D20" s="243"/>
      <c r="E20" s="243"/>
      <c r="F20" s="243"/>
      <c r="G20" s="243"/>
      <c r="H20" s="244"/>
      <c r="I20" s="243"/>
      <c r="J20" s="243"/>
      <c r="K20" s="243"/>
      <c r="L20" s="244"/>
      <c r="M20" s="243"/>
      <c r="N20" s="243"/>
      <c r="O20" s="243"/>
      <c r="P20" s="244"/>
      <c r="Q20" s="243"/>
      <c r="R20" s="243"/>
      <c r="S20" s="243"/>
      <c r="T20" s="244"/>
      <c r="U20" s="243"/>
      <c r="V20" s="243"/>
      <c r="W20" s="243"/>
      <c r="X20" s="245"/>
    </row>
    <row r="21" spans="1:24" ht="12" customHeight="1">
      <c r="A21" s="238"/>
      <c r="B21" s="234"/>
      <c r="C21" s="234" t="s">
        <v>90</v>
      </c>
      <c r="D21" s="243">
        <v>521526</v>
      </c>
      <c r="E21" s="243">
        <v>512170</v>
      </c>
      <c r="F21" s="243">
        <v>512645</v>
      </c>
      <c r="G21" s="243">
        <v>510962</v>
      </c>
      <c r="H21" s="244">
        <v>505277</v>
      </c>
      <c r="I21" s="243">
        <v>501989</v>
      </c>
      <c r="J21" s="243">
        <v>496251</v>
      </c>
      <c r="K21" s="243">
        <f>493319+300</f>
        <v>493619</v>
      </c>
      <c r="L21" s="244">
        <v>492312</v>
      </c>
      <c r="M21" s="243">
        <v>487346</v>
      </c>
      <c r="N21" s="243">
        <v>481879</v>
      </c>
      <c r="O21" s="243">
        <v>487778</v>
      </c>
      <c r="P21" s="244">
        <v>474692</v>
      </c>
      <c r="Q21" s="243">
        <v>482082</v>
      </c>
      <c r="R21" s="243">
        <v>480666</v>
      </c>
      <c r="S21" s="243">
        <v>493204</v>
      </c>
      <c r="T21" s="244">
        <v>478515</v>
      </c>
      <c r="U21" s="243">
        <v>477633</v>
      </c>
      <c r="V21" s="243">
        <v>474162</v>
      </c>
      <c r="W21" s="243">
        <v>483174</v>
      </c>
      <c r="X21" s="245">
        <v>458620</v>
      </c>
    </row>
    <row r="22" spans="1:24" ht="13.5" customHeight="1">
      <c r="A22" s="238"/>
      <c r="B22" s="234"/>
      <c r="C22" s="255" t="s">
        <v>91</v>
      </c>
      <c r="D22" s="243">
        <v>315305</v>
      </c>
      <c r="E22" s="243">
        <v>313836</v>
      </c>
      <c r="F22" s="243">
        <v>316269</v>
      </c>
      <c r="G22" s="243">
        <f>311066-G23</f>
        <v>93357</v>
      </c>
      <c r="H22" s="244">
        <v>314685</v>
      </c>
      <c r="I22" s="243">
        <v>314211</v>
      </c>
      <c r="J22" s="243">
        <v>377986</v>
      </c>
      <c r="K22" s="243">
        <f>381199-K23</f>
        <v>163304</v>
      </c>
      <c r="L22" s="244">
        <v>161265</v>
      </c>
      <c r="M22" s="243">
        <v>159257</v>
      </c>
      <c r="N22" s="243">
        <v>159344</v>
      </c>
      <c r="O22" s="243">
        <v>259984</v>
      </c>
      <c r="P22" s="244">
        <v>253299</v>
      </c>
      <c r="Q22" s="243">
        <v>259108</v>
      </c>
      <c r="R22" s="243">
        <v>257548</v>
      </c>
      <c r="S22" s="243">
        <v>260909</v>
      </c>
      <c r="T22" s="244">
        <v>255022</v>
      </c>
      <c r="U22" s="243">
        <v>251200</v>
      </c>
      <c r="V22" s="243">
        <v>255916</v>
      </c>
      <c r="W22" s="243">
        <v>260165</v>
      </c>
      <c r="X22" s="245">
        <v>237911</v>
      </c>
    </row>
    <row r="23" spans="1:24" ht="13.5" customHeight="1">
      <c r="A23" s="238"/>
      <c r="B23" s="234"/>
      <c r="C23" s="255" t="s">
        <v>92</v>
      </c>
      <c r="D23" s="243"/>
      <c r="E23" s="243"/>
      <c r="F23" s="243"/>
      <c r="G23" s="243">
        <v>217709</v>
      </c>
      <c r="H23" s="244"/>
      <c r="I23" s="243"/>
      <c r="J23" s="243"/>
      <c r="K23" s="243">
        <v>217895</v>
      </c>
      <c r="L23" s="244">
        <v>218105</v>
      </c>
      <c r="M23" s="243">
        <v>218235</v>
      </c>
      <c r="N23" s="243">
        <v>218238</v>
      </c>
      <c r="O23" s="243">
        <v>218502</v>
      </c>
      <c r="P23" s="244">
        <v>218128</v>
      </c>
      <c r="Q23" s="243">
        <v>218457</v>
      </c>
      <c r="R23" s="243">
        <v>218502</v>
      </c>
      <c r="S23" s="243">
        <v>217935</v>
      </c>
      <c r="T23" s="244">
        <v>217956</v>
      </c>
      <c r="U23" s="243">
        <v>218185</v>
      </c>
      <c r="V23" s="243">
        <v>218040</v>
      </c>
      <c r="W23" s="243">
        <v>218098</v>
      </c>
      <c r="X23" s="245">
        <v>211654</v>
      </c>
    </row>
    <row r="24" spans="1:24" ht="12" customHeight="1">
      <c r="A24" s="238"/>
      <c r="B24" s="234"/>
      <c r="C24" s="234" t="s">
        <v>93</v>
      </c>
      <c r="D24" s="243">
        <v>0</v>
      </c>
      <c r="E24" s="243">
        <v>0</v>
      </c>
      <c r="F24" s="243">
        <v>0</v>
      </c>
      <c r="G24" s="243">
        <v>0</v>
      </c>
      <c r="H24" s="244">
        <v>0</v>
      </c>
      <c r="I24" s="243">
        <v>0</v>
      </c>
      <c r="J24" s="243">
        <v>0</v>
      </c>
      <c r="K24" s="243">
        <v>5</v>
      </c>
      <c r="L24" s="244">
        <v>5</v>
      </c>
      <c r="M24" s="243">
        <v>14</v>
      </c>
      <c r="N24" s="243">
        <v>0</v>
      </c>
      <c r="O24" s="243">
        <v>0</v>
      </c>
      <c r="P24" s="244">
        <v>0</v>
      </c>
      <c r="Q24" s="243">
        <v>0</v>
      </c>
      <c r="R24" s="243">
        <v>13</v>
      </c>
      <c r="S24" s="243">
        <v>1000</v>
      </c>
      <c r="T24" s="244">
        <v>976</v>
      </c>
      <c r="U24" s="243">
        <v>1078</v>
      </c>
      <c r="V24" s="243">
        <v>1046</v>
      </c>
      <c r="W24" s="243">
        <v>1078</v>
      </c>
      <c r="X24" s="245">
        <v>1387</v>
      </c>
    </row>
    <row r="25" spans="1:24" s="256" customFormat="1" ht="12" customHeight="1">
      <c r="A25" s="238"/>
      <c r="B25" s="234"/>
      <c r="C25" s="234" t="s">
        <v>94</v>
      </c>
      <c r="D25" s="243">
        <v>774</v>
      </c>
      <c r="E25" s="243">
        <v>837</v>
      </c>
      <c r="F25" s="243">
        <v>898</v>
      </c>
      <c r="G25" s="243">
        <v>532</v>
      </c>
      <c r="H25" s="244">
        <v>498</v>
      </c>
      <c r="I25" s="243">
        <v>321</v>
      </c>
      <c r="J25" s="243">
        <v>274</v>
      </c>
      <c r="K25" s="243">
        <v>238</v>
      </c>
      <c r="L25" s="244">
        <v>280</v>
      </c>
      <c r="M25" s="243">
        <v>209</v>
      </c>
      <c r="N25" s="243">
        <v>408</v>
      </c>
      <c r="O25" s="243">
        <v>155</v>
      </c>
      <c r="P25" s="244">
        <v>96</v>
      </c>
      <c r="Q25" s="243">
        <v>80</v>
      </c>
      <c r="R25" s="243">
        <v>77</v>
      </c>
      <c r="S25" s="243">
        <v>47</v>
      </c>
      <c r="T25" s="244">
        <v>47</v>
      </c>
      <c r="U25" s="243">
        <v>47</v>
      </c>
      <c r="V25" s="243">
        <v>46</v>
      </c>
      <c r="W25" s="243">
        <v>73</v>
      </c>
      <c r="X25" s="245">
        <v>59</v>
      </c>
    </row>
    <row r="26" spans="1:24" ht="12" customHeight="1">
      <c r="A26" s="246"/>
      <c r="B26" s="247"/>
      <c r="C26" s="247" t="s">
        <v>95</v>
      </c>
      <c r="D26" s="248">
        <v>26099</v>
      </c>
      <c r="E26" s="248">
        <v>24234</v>
      </c>
      <c r="F26" s="248">
        <v>15363</v>
      </c>
      <c r="G26" s="248">
        <v>19361</v>
      </c>
      <c r="H26" s="249">
        <v>25210</v>
      </c>
      <c r="I26" s="248">
        <v>25885</v>
      </c>
      <c r="J26" s="248">
        <v>23554</v>
      </c>
      <c r="K26" s="248">
        <f>21359+260+627</f>
        <v>22246</v>
      </c>
      <c r="L26" s="249">
        <v>21732</v>
      </c>
      <c r="M26" s="248">
        <v>21497</v>
      </c>
      <c r="N26" s="248">
        <v>81790</v>
      </c>
      <c r="O26" s="248">
        <v>26460</v>
      </c>
      <c r="P26" s="249">
        <v>25288</v>
      </c>
      <c r="Q26" s="248">
        <v>26314</v>
      </c>
      <c r="R26" s="248">
        <v>23315</v>
      </c>
      <c r="S26" s="248">
        <v>23751</v>
      </c>
      <c r="T26" s="249">
        <v>22074</v>
      </c>
      <c r="U26" s="248">
        <v>18864</v>
      </c>
      <c r="V26" s="248">
        <v>17758</v>
      </c>
      <c r="W26" s="248">
        <v>18963</v>
      </c>
      <c r="X26" s="250">
        <v>16497</v>
      </c>
    </row>
    <row r="27" spans="1:24" s="256" customFormat="1" ht="12" customHeight="1">
      <c r="A27" s="238"/>
      <c r="B27" s="234"/>
      <c r="C27" s="234"/>
      <c r="D27" s="243"/>
      <c r="E27" s="243"/>
      <c r="F27" s="243"/>
      <c r="G27" s="243"/>
      <c r="H27" s="244"/>
      <c r="I27" s="243"/>
      <c r="J27" s="243"/>
      <c r="K27" s="243"/>
      <c r="L27" s="244"/>
      <c r="M27" s="243"/>
      <c r="N27" s="243"/>
      <c r="O27" s="243"/>
      <c r="P27" s="244"/>
      <c r="Q27" s="243"/>
      <c r="R27" s="243"/>
      <c r="S27" s="243"/>
      <c r="T27" s="244"/>
      <c r="U27" s="243"/>
      <c r="V27" s="243"/>
      <c r="W27" s="243"/>
      <c r="X27" s="245"/>
    </row>
    <row r="28" spans="1:24" ht="12" customHeight="1">
      <c r="A28" s="251"/>
      <c r="B28" s="252" t="s">
        <v>96</v>
      </c>
      <c r="C28" s="252"/>
      <c r="D28" s="253">
        <v>863704</v>
      </c>
      <c r="E28" s="253">
        <v>851077</v>
      </c>
      <c r="F28" s="253">
        <v>845175</v>
      </c>
      <c r="G28" s="253">
        <v>841921</v>
      </c>
      <c r="H28" s="253">
        <v>845670</v>
      </c>
      <c r="I28" s="253">
        <v>842406</v>
      </c>
      <c r="J28" s="253">
        <v>898065</v>
      </c>
      <c r="K28" s="253">
        <f>SUM(K21:K26)</f>
        <v>897307</v>
      </c>
      <c r="L28" s="253">
        <v>893699</v>
      </c>
      <c r="M28" s="253">
        <v>886558</v>
      </c>
      <c r="N28" s="253">
        <v>941659</v>
      </c>
      <c r="O28" s="253">
        <v>992879</v>
      </c>
      <c r="P28" s="253">
        <v>971503</v>
      </c>
      <c r="Q28" s="253">
        <v>986041</v>
      </c>
      <c r="R28" s="253">
        <v>980121</v>
      </c>
      <c r="S28" s="253">
        <v>996846</v>
      </c>
      <c r="T28" s="253">
        <v>974590</v>
      </c>
      <c r="U28" s="253">
        <v>967007</v>
      </c>
      <c r="V28" s="253">
        <v>966968</v>
      </c>
      <c r="W28" s="253">
        <v>981551</v>
      </c>
      <c r="X28" s="254">
        <v>926128</v>
      </c>
    </row>
    <row r="29" spans="1:24" ht="12" customHeight="1">
      <c r="A29" s="238"/>
      <c r="B29" s="234"/>
      <c r="C29" s="234"/>
      <c r="D29" s="257"/>
      <c r="E29" s="257"/>
      <c r="F29" s="257"/>
      <c r="G29" s="257"/>
      <c r="H29" s="258"/>
      <c r="I29" s="257"/>
      <c r="J29" s="257"/>
      <c r="K29" s="257"/>
      <c r="L29" s="258"/>
      <c r="M29" s="257"/>
      <c r="N29" s="257"/>
      <c r="O29" s="257"/>
      <c r="P29" s="258"/>
      <c r="Q29" s="257"/>
      <c r="R29" s="257"/>
      <c r="S29" s="257"/>
      <c r="T29" s="258"/>
      <c r="U29" s="257"/>
      <c r="V29" s="257"/>
      <c r="W29" s="257"/>
      <c r="X29" s="259"/>
    </row>
    <row r="30" spans="1:24" ht="12" customHeight="1" thickBot="1">
      <c r="A30" s="260" t="s">
        <v>97</v>
      </c>
      <c r="B30" s="261"/>
      <c r="C30" s="261"/>
      <c r="D30" s="262">
        <v>1086732</v>
      </c>
      <c r="E30" s="262">
        <v>1034253</v>
      </c>
      <c r="F30" s="262">
        <v>1024841</v>
      </c>
      <c r="G30" s="262">
        <v>1057844</v>
      </c>
      <c r="H30" s="262">
        <v>1076712</v>
      </c>
      <c r="I30" s="262">
        <v>1038063</v>
      </c>
      <c r="J30" s="262">
        <v>1096567</v>
      </c>
      <c r="K30" s="262">
        <f>SUM(K17,K28)</f>
        <v>1091248</v>
      </c>
      <c r="L30" s="262">
        <v>1096609</v>
      </c>
      <c r="M30" s="262">
        <v>1069481</v>
      </c>
      <c r="N30" s="262">
        <v>1133550</v>
      </c>
      <c r="O30" s="262">
        <v>1190776</v>
      </c>
      <c r="P30" s="262">
        <v>1168990</v>
      </c>
      <c r="Q30" s="262">
        <v>1180462</v>
      </c>
      <c r="R30" s="262">
        <v>1184315</v>
      </c>
      <c r="S30" s="262">
        <v>1207024</v>
      </c>
      <c r="T30" s="262">
        <v>1171981</v>
      </c>
      <c r="U30" s="262">
        <v>1164545</v>
      </c>
      <c r="V30" s="262">
        <v>1149032</v>
      </c>
      <c r="W30" s="262">
        <v>1175529</v>
      </c>
      <c r="X30" s="263">
        <v>1109383</v>
      </c>
    </row>
    <row r="31" spans="1:24" ht="12" customHeight="1" thickTop="1">
      <c r="A31" s="238"/>
      <c r="B31" s="234"/>
      <c r="C31" s="234"/>
      <c r="D31" s="243"/>
      <c r="E31" s="243"/>
      <c r="F31" s="243"/>
      <c r="G31" s="243"/>
      <c r="H31" s="244"/>
      <c r="I31" s="243"/>
      <c r="J31" s="243"/>
      <c r="K31" s="243"/>
      <c r="L31" s="244"/>
      <c r="M31" s="243"/>
      <c r="N31" s="243"/>
      <c r="O31" s="243"/>
      <c r="P31" s="244"/>
      <c r="Q31" s="243"/>
      <c r="R31" s="243"/>
      <c r="S31" s="243"/>
      <c r="T31" s="244"/>
      <c r="U31" s="243"/>
      <c r="V31" s="243"/>
      <c r="W31" s="243"/>
      <c r="X31" s="245"/>
    </row>
    <row r="32" spans="1:24" ht="12" customHeight="1">
      <c r="A32" s="233" t="s">
        <v>98</v>
      </c>
      <c r="B32" s="234"/>
      <c r="C32" s="234"/>
      <c r="D32" s="243"/>
      <c r="E32" s="243"/>
      <c r="F32" s="243"/>
      <c r="G32" s="243"/>
      <c r="H32" s="244"/>
      <c r="I32" s="243"/>
      <c r="J32" s="243"/>
      <c r="K32" s="243"/>
      <c r="L32" s="244"/>
      <c r="M32" s="243"/>
      <c r="N32" s="243"/>
      <c r="O32" s="243"/>
      <c r="P32" s="244"/>
      <c r="Q32" s="243"/>
      <c r="R32" s="243"/>
      <c r="S32" s="243"/>
      <c r="T32" s="244"/>
      <c r="U32" s="243"/>
      <c r="V32" s="243"/>
      <c r="W32" s="243"/>
      <c r="X32" s="245"/>
    </row>
    <row r="33" spans="1:24" ht="12" customHeight="1">
      <c r="A33" s="238"/>
      <c r="B33" s="234"/>
      <c r="C33" s="234"/>
      <c r="D33" s="243"/>
      <c r="E33" s="243"/>
      <c r="F33" s="243"/>
      <c r="G33" s="243"/>
      <c r="H33" s="244"/>
      <c r="I33" s="243"/>
      <c r="J33" s="243"/>
      <c r="K33" s="243"/>
      <c r="L33" s="244"/>
      <c r="M33" s="243"/>
      <c r="N33" s="243"/>
      <c r="O33" s="243"/>
      <c r="P33" s="244"/>
      <c r="Q33" s="243"/>
      <c r="R33" s="243"/>
      <c r="S33" s="243"/>
      <c r="T33" s="244"/>
      <c r="U33" s="243"/>
      <c r="V33" s="243"/>
      <c r="W33" s="243"/>
      <c r="X33" s="245"/>
    </row>
    <row r="34" spans="1:24" ht="12" customHeight="1">
      <c r="A34" s="238"/>
      <c r="B34" s="242" t="s">
        <v>99</v>
      </c>
      <c r="C34" s="234"/>
      <c r="D34" s="243"/>
      <c r="E34" s="243"/>
      <c r="F34" s="243"/>
      <c r="G34" s="243"/>
      <c r="H34" s="244"/>
      <c r="I34" s="243"/>
      <c r="J34" s="243"/>
      <c r="K34" s="243"/>
      <c r="L34" s="244"/>
      <c r="M34" s="243"/>
      <c r="N34" s="243"/>
      <c r="O34" s="243"/>
      <c r="P34" s="244"/>
      <c r="Q34" s="243"/>
      <c r="R34" s="243"/>
      <c r="S34" s="243"/>
      <c r="T34" s="244"/>
      <c r="U34" s="243"/>
      <c r="V34" s="243"/>
      <c r="W34" s="243"/>
      <c r="X34" s="245"/>
    </row>
    <row r="35" spans="1:24" ht="12" customHeight="1">
      <c r="A35" s="238"/>
      <c r="B35" s="234"/>
      <c r="C35" s="264"/>
      <c r="D35" s="243"/>
      <c r="E35" s="243"/>
      <c r="F35" s="243"/>
      <c r="G35" s="243"/>
      <c r="H35" s="244"/>
      <c r="I35" s="243"/>
      <c r="J35" s="243"/>
      <c r="K35" s="243"/>
      <c r="L35" s="244"/>
      <c r="M35" s="243"/>
      <c r="N35" s="243"/>
      <c r="O35" s="243"/>
      <c r="P35" s="244"/>
      <c r="Q35" s="243"/>
      <c r="R35" s="243"/>
      <c r="S35" s="243"/>
      <c r="T35" s="244"/>
      <c r="U35" s="243"/>
      <c r="V35" s="243"/>
      <c r="W35" s="243"/>
      <c r="X35" s="245"/>
    </row>
    <row r="36" spans="1:24" ht="12" customHeight="1">
      <c r="A36" s="238"/>
      <c r="B36" s="234"/>
      <c r="C36" s="234" t="s">
        <v>100</v>
      </c>
      <c r="D36" s="243">
        <v>64908</v>
      </c>
      <c r="E36" s="243">
        <v>24619</v>
      </c>
      <c r="F36" s="243">
        <v>24703</v>
      </c>
      <c r="G36" s="243">
        <v>35344</v>
      </c>
      <c r="H36" s="244">
        <v>25947</v>
      </c>
      <c r="I36" s="243">
        <v>48187</v>
      </c>
      <c r="J36" s="243">
        <v>49853</v>
      </c>
      <c r="K36" s="243">
        <f>58188+494</f>
        <v>58682</v>
      </c>
      <c r="L36" s="244">
        <v>73658</v>
      </c>
      <c r="M36" s="243">
        <v>101806</v>
      </c>
      <c r="N36" s="243">
        <v>103469</v>
      </c>
      <c r="O36" s="243">
        <v>110858</v>
      </c>
      <c r="P36" s="244">
        <v>129088</v>
      </c>
      <c r="Q36" s="243">
        <v>65691</v>
      </c>
      <c r="R36" s="243">
        <v>100013</v>
      </c>
      <c r="S36" s="243">
        <v>136906</v>
      </c>
      <c r="T36" s="244">
        <v>128663</v>
      </c>
      <c r="U36" s="243">
        <v>157422</v>
      </c>
      <c r="V36" s="243">
        <v>90039</v>
      </c>
      <c r="W36" s="243">
        <v>72589</v>
      </c>
      <c r="X36" s="245">
        <v>33142</v>
      </c>
    </row>
    <row r="37" spans="1:24" ht="12" customHeight="1">
      <c r="A37" s="238"/>
      <c r="B37" s="234"/>
      <c r="C37" s="234" t="s">
        <v>101</v>
      </c>
      <c r="D37" s="243">
        <v>64714</v>
      </c>
      <c r="E37" s="243">
        <v>50623</v>
      </c>
      <c r="F37" s="243">
        <v>36800</v>
      </c>
      <c r="G37" s="243">
        <v>40341</v>
      </c>
      <c r="H37" s="244">
        <v>62989</v>
      </c>
      <c r="I37" s="243">
        <f>68482+4502</f>
        <v>72984</v>
      </c>
      <c r="J37" s="243">
        <f>89704+2921</f>
        <v>92625</v>
      </c>
      <c r="K37" s="243">
        <f>100554-494</f>
        <v>100060</v>
      </c>
      <c r="L37" s="244">
        <v>103869</v>
      </c>
      <c r="M37" s="243">
        <v>82908</v>
      </c>
      <c r="N37" s="243">
        <v>128592</v>
      </c>
      <c r="O37" s="243">
        <v>65131</v>
      </c>
      <c r="P37" s="244">
        <v>51656</v>
      </c>
      <c r="Q37" s="243">
        <v>48659</v>
      </c>
      <c r="R37" s="243">
        <v>38576</v>
      </c>
      <c r="S37" s="243">
        <v>26152</v>
      </c>
      <c r="T37" s="244">
        <v>25069</v>
      </c>
      <c r="U37" s="243">
        <v>23401</v>
      </c>
      <c r="V37" s="243">
        <v>23021</v>
      </c>
      <c r="W37" s="243">
        <v>22600</v>
      </c>
      <c r="X37" s="245">
        <v>25222</v>
      </c>
    </row>
    <row r="38" spans="1:24" ht="12" customHeight="1">
      <c r="A38" s="238"/>
      <c r="B38" s="234"/>
      <c r="C38" s="234" t="s">
        <v>102</v>
      </c>
      <c r="D38" s="243">
        <v>81090</v>
      </c>
      <c r="E38" s="243">
        <v>75266</v>
      </c>
      <c r="F38" s="243">
        <v>78668</v>
      </c>
      <c r="G38" s="243">
        <v>115723</v>
      </c>
      <c r="H38" s="244">
        <v>102343</v>
      </c>
      <c r="I38" s="243">
        <f>98733-4502</f>
        <v>94231</v>
      </c>
      <c r="J38" s="243">
        <f>130646-2921</f>
        <v>127725</v>
      </c>
      <c r="K38" s="243">
        <f>103549</f>
        <v>103549</v>
      </c>
      <c r="L38" s="244">
        <v>84741</v>
      </c>
      <c r="M38" s="243">
        <v>80767</v>
      </c>
      <c r="N38" s="243">
        <v>88541</v>
      </c>
      <c r="O38" s="243">
        <v>110361</v>
      </c>
      <c r="P38" s="244">
        <v>84835</v>
      </c>
      <c r="Q38" s="243">
        <v>100012</v>
      </c>
      <c r="R38" s="243">
        <v>101741</v>
      </c>
      <c r="S38" s="243">
        <v>140182</v>
      </c>
      <c r="T38" s="244">
        <v>107931</v>
      </c>
      <c r="U38" s="243">
        <v>98363</v>
      </c>
      <c r="V38" s="243">
        <v>99740</v>
      </c>
      <c r="W38" s="243">
        <v>136623</v>
      </c>
      <c r="X38" s="245">
        <v>114154</v>
      </c>
    </row>
    <row r="39" spans="1:24" s="256" customFormat="1" ht="12" customHeight="1">
      <c r="A39" s="238"/>
      <c r="B39" s="234"/>
      <c r="C39" s="234" t="s">
        <v>103</v>
      </c>
      <c r="D39" s="243">
        <v>873</v>
      </c>
      <c r="E39" s="243">
        <v>1715</v>
      </c>
      <c r="F39" s="243">
        <v>2092</v>
      </c>
      <c r="G39" s="243">
        <v>762</v>
      </c>
      <c r="H39" s="244">
        <v>2898</v>
      </c>
      <c r="I39" s="243">
        <v>1055</v>
      </c>
      <c r="J39" s="243">
        <v>1876</v>
      </c>
      <c r="K39" s="243">
        <v>759</v>
      </c>
      <c r="L39" s="244">
        <v>3015</v>
      </c>
      <c r="M39" s="243">
        <v>1209</v>
      </c>
      <c r="N39" s="243">
        <v>3703</v>
      </c>
      <c r="O39" s="243">
        <v>1778</v>
      </c>
      <c r="P39" s="244">
        <v>358</v>
      </c>
      <c r="Q39" s="243">
        <v>1034</v>
      </c>
      <c r="R39" s="243">
        <v>1760</v>
      </c>
      <c r="S39" s="243">
        <v>1399</v>
      </c>
      <c r="T39" s="244">
        <v>493</v>
      </c>
      <c r="U39" s="243">
        <v>1297</v>
      </c>
      <c r="V39" s="243">
        <v>1394</v>
      </c>
      <c r="W39" s="243">
        <v>719</v>
      </c>
      <c r="X39" s="245">
        <v>609</v>
      </c>
    </row>
    <row r="40" spans="1:24" ht="12" customHeight="1">
      <c r="A40" s="238"/>
      <c r="B40" s="234"/>
      <c r="C40" s="234" t="s">
        <v>104</v>
      </c>
      <c r="D40" s="243">
        <v>3147</v>
      </c>
      <c r="E40" s="243">
        <v>2861</v>
      </c>
      <c r="F40" s="243">
        <v>3211</v>
      </c>
      <c r="G40" s="243">
        <v>5668</v>
      </c>
      <c r="H40" s="244">
        <v>4693</v>
      </c>
      <c r="I40" s="243">
        <v>4754</v>
      </c>
      <c r="J40" s="243">
        <v>2868</v>
      </c>
      <c r="K40" s="243">
        <v>4076</v>
      </c>
      <c r="L40" s="244">
        <v>3541</v>
      </c>
      <c r="M40" s="243">
        <v>3620</v>
      </c>
      <c r="N40" s="243">
        <v>5702</v>
      </c>
      <c r="O40" s="243">
        <v>5579</v>
      </c>
      <c r="P40" s="244">
        <v>4690</v>
      </c>
      <c r="Q40" s="243">
        <v>3699</v>
      </c>
      <c r="R40" s="243">
        <v>6090</v>
      </c>
      <c r="S40" s="243">
        <v>7185</v>
      </c>
      <c r="T40" s="244">
        <v>4091</v>
      </c>
      <c r="U40" s="243">
        <v>3351</v>
      </c>
      <c r="V40" s="243">
        <v>3106</v>
      </c>
      <c r="W40" s="243">
        <v>4493</v>
      </c>
      <c r="X40" s="245">
        <v>3507</v>
      </c>
    </row>
    <row r="41" spans="1:24" ht="12" customHeight="1">
      <c r="A41" s="238"/>
      <c r="B41" s="234"/>
      <c r="C41" s="234" t="s">
        <v>105</v>
      </c>
      <c r="D41" s="243"/>
      <c r="E41" s="243"/>
      <c r="F41" s="243"/>
      <c r="G41" s="243"/>
      <c r="H41" s="244"/>
      <c r="I41" s="243">
        <v>0</v>
      </c>
      <c r="J41" s="243">
        <v>0</v>
      </c>
      <c r="K41" s="243">
        <v>0</v>
      </c>
      <c r="L41" s="244">
        <v>0</v>
      </c>
      <c r="M41" s="243">
        <v>0</v>
      </c>
      <c r="N41" s="243">
        <v>0</v>
      </c>
      <c r="O41" s="243">
        <v>0</v>
      </c>
      <c r="P41" s="244">
        <v>0</v>
      </c>
      <c r="Q41" s="243">
        <v>0</v>
      </c>
      <c r="R41" s="243">
        <v>0</v>
      </c>
      <c r="S41" s="243">
        <v>1217</v>
      </c>
      <c r="T41" s="244">
        <v>0</v>
      </c>
      <c r="U41" s="243">
        <v>0</v>
      </c>
      <c r="V41" s="243">
        <v>0</v>
      </c>
      <c r="W41" s="243">
        <v>0</v>
      </c>
      <c r="X41" s="245">
        <v>0</v>
      </c>
    </row>
    <row r="42" spans="1:24" ht="12" customHeight="1">
      <c r="A42" s="246"/>
      <c r="B42" s="247"/>
      <c r="C42" s="247" t="s">
        <v>106</v>
      </c>
      <c r="D42" s="248">
        <v>39194</v>
      </c>
      <c r="E42" s="248">
        <v>44462</v>
      </c>
      <c r="F42" s="248">
        <v>36764</v>
      </c>
      <c r="G42" s="248">
        <v>37069</v>
      </c>
      <c r="H42" s="249">
        <v>52168</v>
      </c>
      <c r="I42" s="248">
        <v>40013</v>
      </c>
      <c r="J42" s="248">
        <v>37673</v>
      </c>
      <c r="K42" s="248">
        <v>40097</v>
      </c>
      <c r="L42" s="249">
        <v>51810</v>
      </c>
      <c r="M42" s="248">
        <v>44295</v>
      </c>
      <c r="N42" s="248">
        <v>37609</v>
      </c>
      <c r="O42" s="248">
        <v>36129</v>
      </c>
      <c r="P42" s="249">
        <v>47232</v>
      </c>
      <c r="Q42" s="248">
        <v>40386</v>
      </c>
      <c r="R42" s="248">
        <v>39118</v>
      </c>
      <c r="S42" s="248">
        <v>39142</v>
      </c>
      <c r="T42" s="249">
        <v>38928</v>
      </c>
      <c r="U42" s="248">
        <v>43495</v>
      </c>
      <c r="V42" s="248">
        <v>36022</v>
      </c>
      <c r="W42" s="248">
        <v>40537</v>
      </c>
      <c r="X42" s="250">
        <v>42773</v>
      </c>
    </row>
    <row r="43" spans="1:24" ht="12" customHeight="1">
      <c r="A43" s="238"/>
      <c r="B43" s="234"/>
      <c r="C43" s="234"/>
      <c r="D43" s="243"/>
      <c r="E43" s="243"/>
      <c r="F43" s="243"/>
      <c r="G43" s="243"/>
      <c r="H43" s="244"/>
      <c r="I43" s="243"/>
      <c r="J43" s="243"/>
      <c r="K43" s="243"/>
      <c r="L43" s="244"/>
      <c r="M43" s="243"/>
      <c r="N43" s="243"/>
      <c r="O43" s="243"/>
      <c r="P43" s="244"/>
      <c r="Q43" s="243"/>
      <c r="R43" s="243"/>
      <c r="S43" s="243"/>
      <c r="T43" s="244"/>
      <c r="U43" s="243"/>
      <c r="V43" s="243"/>
      <c r="W43" s="243"/>
      <c r="X43" s="245"/>
    </row>
    <row r="44" spans="1:24" ht="12" customHeight="1">
      <c r="A44" s="251"/>
      <c r="B44" s="252" t="s">
        <v>107</v>
      </c>
      <c r="C44" s="252"/>
      <c r="D44" s="253">
        <v>253926</v>
      </c>
      <c r="E44" s="253">
        <v>199546</v>
      </c>
      <c r="F44" s="253">
        <v>182238</v>
      </c>
      <c r="G44" s="253">
        <v>234907</v>
      </c>
      <c r="H44" s="253">
        <v>251038</v>
      </c>
      <c r="I44" s="253">
        <v>261224</v>
      </c>
      <c r="J44" s="253">
        <v>312620</v>
      </c>
      <c r="K44" s="253">
        <f>SUM(K36:K42)</f>
        <v>307223</v>
      </c>
      <c r="L44" s="253">
        <v>320634</v>
      </c>
      <c r="M44" s="253">
        <v>314605</v>
      </c>
      <c r="N44" s="253">
        <v>367616</v>
      </c>
      <c r="O44" s="253">
        <v>329836</v>
      </c>
      <c r="P44" s="253">
        <v>317859</v>
      </c>
      <c r="Q44" s="253">
        <v>259481</v>
      </c>
      <c r="R44" s="253">
        <v>287298</v>
      </c>
      <c r="S44" s="253">
        <v>352183</v>
      </c>
      <c r="T44" s="253">
        <v>305175</v>
      </c>
      <c r="U44" s="253">
        <v>327329</v>
      </c>
      <c r="V44" s="253">
        <v>253322</v>
      </c>
      <c r="W44" s="253">
        <v>277561</v>
      </c>
      <c r="X44" s="254">
        <v>219407</v>
      </c>
    </row>
    <row r="45" spans="1:24" ht="12" customHeight="1">
      <c r="A45" s="238"/>
      <c r="B45" s="234"/>
      <c r="C45" s="234"/>
      <c r="D45" s="243"/>
      <c r="E45" s="243"/>
      <c r="F45" s="243"/>
      <c r="G45" s="243"/>
      <c r="H45" s="244"/>
      <c r="I45" s="243"/>
      <c r="J45" s="243"/>
      <c r="K45" s="243"/>
      <c r="L45" s="244"/>
      <c r="M45" s="243"/>
      <c r="N45" s="243"/>
      <c r="O45" s="243"/>
      <c r="P45" s="244"/>
      <c r="Q45" s="243"/>
      <c r="R45" s="243"/>
      <c r="S45" s="243"/>
      <c r="T45" s="244"/>
      <c r="U45" s="243"/>
      <c r="V45" s="243"/>
      <c r="W45" s="243"/>
      <c r="X45" s="245"/>
    </row>
    <row r="46" spans="1:24" ht="12" customHeight="1">
      <c r="A46" s="238"/>
      <c r="B46" s="242" t="s">
        <v>108</v>
      </c>
      <c r="C46" s="234"/>
      <c r="D46" s="243"/>
      <c r="E46" s="243"/>
      <c r="F46" s="243"/>
      <c r="G46" s="243"/>
      <c r="H46" s="244"/>
      <c r="I46" s="243"/>
      <c r="J46" s="243"/>
      <c r="K46" s="243"/>
      <c r="L46" s="244"/>
      <c r="M46" s="243"/>
      <c r="N46" s="243"/>
      <c r="O46" s="243"/>
      <c r="P46" s="244"/>
      <c r="Q46" s="243"/>
      <c r="R46" s="243"/>
      <c r="S46" s="243"/>
      <c r="T46" s="244"/>
      <c r="U46" s="243"/>
      <c r="V46" s="243"/>
      <c r="W46" s="243"/>
      <c r="X46" s="245"/>
    </row>
    <row r="47" spans="1:24" ht="12" customHeight="1">
      <c r="A47" s="238"/>
      <c r="B47" s="234"/>
      <c r="C47" s="264"/>
      <c r="D47" s="243"/>
      <c r="E47" s="243"/>
      <c r="F47" s="243"/>
      <c r="G47" s="243"/>
      <c r="H47" s="244"/>
      <c r="I47" s="243"/>
      <c r="J47" s="243"/>
      <c r="K47" s="243"/>
      <c r="L47" s="244"/>
      <c r="M47" s="243"/>
      <c r="N47" s="243"/>
      <c r="O47" s="243"/>
      <c r="P47" s="244"/>
      <c r="Q47" s="243"/>
      <c r="R47" s="243"/>
      <c r="S47" s="243"/>
      <c r="T47" s="244"/>
      <c r="U47" s="243"/>
      <c r="V47" s="243"/>
      <c r="W47" s="243"/>
      <c r="X47" s="245"/>
    </row>
    <row r="48" spans="1:24" ht="12" customHeight="1">
      <c r="A48" s="238"/>
      <c r="B48" s="234"/>
      <c r="C48" s="234" t="s">
        <v>100</v>
      </c>
      <c r="D48" s="243">
        <v>216121</v>
      </c>
      <c r="E48" s="243">
        <v>281365</v>
      </c>
      <c r="F48" s="243">
        <v>281849</v>
      </c>
      <c r="G48" s="243">
        <v>261126</v>
      </c>
      <c r="H48" s="244">
        <v>265830</v>
      </c>
      <c r="I48" s="243">
        <v>237024</v>
      </c>
      <c r="J48" s="243">
        <v>237248</v>
      </c>
      <c r="K48" s="243">
        <f>239061+461</f>
        <v>239522</v>
      </c>
      <c r="L48" s="244">
        <v>226695</v>
      </c>
      <c r="M48" s="243">
        <v>194266</v>
      </c>
      <c r="N48" s="243">
        <v>192972</v>
      </c>
      <c r="O48" s="243">
        <v>245071</v>
      </c>
      <c r="P48" s="244">
        <v>239661</v>
      </c>
      <c r="Q48" s="243">
        <v>297317</v>
      </c>
      <c r="R48" s="243">
        <v>263106</v>
      </c>
      <c r="S48" s="243">
        <v>220088</v>
      </c>
      <c r="T48" s="244">
        <v>220625</v>
      </c>
      <c r="U48" s="243">
        <v>198291</v>
      </c>
      <c r="V48" s="243">
        <v>245850</v>
      </c>
      <c r="W48" s="243">
        <v>247179</v>
      </c>
      <c r="X48" s="245">
        <v>246670</v>
      </c>
    </row>
    <row r="49" spans="1:24" ht="12" customHeight="1">
      <c r="A49" s="238"/>
      <c r="B49" s="234"/>
      <c r="C49" s="234" t="s">
        <v>101</v>
      </c>
      <c r="D49" s="243">
        <v>17504</v>
      </c>
      <c r="E49" s="243">
        <v>16025</v>
      </c>
      <c r="F49" s="243">
        <v>7372</v>
      </c>
      <c r="G49" s="243">
        <v>5498</v>
      </c>
      <c r="H49" s="244">
        <v>5531</v>
      </c>
      <c r="I49" s="243">
        <v>35014</v>
      </c>
      <c r="J49" s="243">
        <v>28745</v>
      </c>
      <c r="K49" s="243">
        <f>26675-461</f>
        <v>26214</v>
      </c>
      <c r="L49" s="244">
        <v>25776</v>
      </c>
      <c r="M49" s="243">
        <v>23990</v>
      </c>
      <c r="N49" s="243">
        <v>24007</v>
      </c>
      <c r="O49" s="243">
        <v>59422</v>
      </c>
      <c r="P49" s="244">
        <v>58268</v>
      </c>
      <c r="Q49" s="243">
        <v>55671</v>
      </c>
      <c r="R49" s="243">
        <v>55964</v>
      </c>
      <c r="S49" s="243">
        <v>54857</v>
      </c>
      <c r="T49" s="244">
        <v>53280</v>
      </c>
      <c r="U49" s="243">
        <v>52332</v>
      </c>
      <c r="V49" s="243">
        <v>51821</v>
      </c>
      <c r="W49" s="243">
        <v>50098</v>
      </c>
      <c r="X49" s="245">
        <v>48286</v>
      </c>
    </row>
    <row r="50" spans="1:24" s="256" customFormat="1" ht="12" customHeight="1">
      <c r="A50" s="238"/>
      <c r="B50" s="234"/>
      <c r="C50" s="234" t="s">
        <v>109</v>
      </c>
      <c r="D50" s="243">
        <v>27403</v>
      </c>
      <c r="E50" s="243">
        <v>24831</v>
      </c>
      <c r="F50" s="243">
        <v>25386</v>
      </c>
      <c r="G50" s="243">
        <v>22428</v>
      </c>
      <c r="H50" s="244">
        <v>20421</v>
      </c>
      <c r="I50" s="243">
        <v>19508</v>
      </c>
      <c r="J50" s="243">
        <v>19215</v>
      </c>
      <c r="K50" s="243">
        <f>18829+246</f>
        <v>19075</v>
      </c>
      <c r="L50" s="244">
        <v>19469</v>
      </c>
      <c r="M50" s="243">
        <v>19533</v>
      </c>
      <c r="N50" s="243">
        <v>20344</v>
      </c>
      <c r="O50" s="243">
        <v>22064</v>
      </c>
      <c r="P50" s="244">
        <v>22334</v>
      </c>
      <c r="Q50" s="243">
        <v>23958</v>
      </c>
      <c r="R50" s="243">
        <v>24315</v>
      </c>
      <c r="S50" s="243">
        <v>23813</v>
      </c>
      <c r="T50" s="244">
        <v>25309</v>
      </c>
      <c r="U50" s="243">
        <v>27261</v>
      </c>
      <c r="V50" s="243">
        <v>27760</v>
      </c>
      <c r="W50" s="243">
        <v>8740</v>
      </c>
      <c r="X50" s="245">
        <v>8533</v>
      </c>
    </row>
    <row r="51" spans="1:24" ht="12" customHeight="1">
      <c r="A51" s="238"/>
      <c r="B51" s="234"/>
      <c r="C51" s="234" t="s">
        <v>104</v>
      </c>
      <c r="D51" s="243">
        <v>11088</v>
      </c>
      <c r="E51" s="243">
        <v>9845</v>
      </c>
      <c r="F51" s="243">
        <v>9434</v>
      </c>
      <c r="G51" s="243">
        <v>10858</v>
      </c>
      <c r="H51" s="244">
        <v>10938</v>
      </c>
      <c r="I51" s="243">
        <v>8097</v>
      </c>
      <c r="J51" s="243">
        <v>8547</v>
      </c>
      <c r="K51" s="243">
        <v>8516</v>
      </c>
      <c r="L51" s="244">
        <v>8750</v>
      </c>
      <c r="M51" s="243">
        <v>9030</v>
      </c>
      <c r="N51" s="243">
        <v>8624</v>
      </c>
      <c r="O51" s="243">
        <v>8816</v>
      </c>
      <c r="P51" s="244">
        <v>9126</v>
      </c>
      <c r="Q51" s="243">
        <v>9327</v>
      </c>
      <c r="R51" s="243">
        <v>9088</v>
      </c>
      <c r="S51" s="243">
        <v>9907</v>
      </c>
      <c r="T51" s="244">
        <v>9556</v>
      </c>
      <c r="U51" s="243">
        <v>9311</v>
      </c>
      <c r="V51" s="243">
        <v>9289</v>
      </c>
      <c r="W51" s="243">
        <v>9528</v>
      </c>
      <c r="X51" s="245">
        <v>9440</v>
      </c>
    </row>
    <row r="52" spans="1:24" ht="12" customHeight="1">
      <c r="A52" s="246"/>
      <c r="B52" s="247"/>
      <c r="C52" s="247" t="s">
        <v>110</v>
      </c>
      <c r="D52" s="248">
        <v>938</v>
      </c>
      <c r="E52" s="248">
        <v>950</v>
      </c>
      <c r="F52" s="248">
        <v>949</v>
      </c>
      <c r="G52" s="248">
        <v>944</v>
      </c>
      <c r="H52" s="249">
        <v>984</v>
      </c>
      <c r="I52" s="248">
        <v>970</v>
      </c>
      <c r="J52" s="248">
        <v>981</v>
      </c>
      <c r="K52" s="248">
        <v>1122</v>
      </c>
      <c r="L52" s="249">
        <v>1150</v>
      </c>
      <c r="M52" s="248">
        <v>1106</v>
      </c>
      <c r="N52" s="248">
        <v>1047</v>
      </c>
      <c r="O52" s="248">
        <v>1169</v>
      </c>
      <c r="P52" s="249">
        <v>1191</v>
      </c>
      <c r="Q52" s="248">
        <v>1148</v>
      </c>
      <c r="R52" s="248">
        <v>1138</v>
      </c>
      <c r="S52" s="248">
        <v>1245</v>
      </c>
      <c r="T52" s="249">
        <v>1269</v>
      </c>
      <c r="U52" s="248">
        <v>1218</v>
      </c>
      <c r="V52" s="248">
        <v>1161</v>
      </c>
      <c r="W52" s="248">
        <v>1090</v>
      </c>
      <c r="X52" s="250">
        <v>1419</v>
      </c>
    </row>
    <row r="53" spans="1:24" ht="12" customHeight="1">
      <c r="A53" s="238"/>
      <c r="B53" s="234"/>
      <c r="C53" s="264"/>
      <c r="D53" s="265"/>
      <c r="E53" s="265"/>
      <c r="F53" s="265"/>
      <c r="G53" s="265"/>
      <c r="H53" s="266"/>
      <c r="I53" s="265"/>
      <c r="J53" s="265"/>
      <c r="K53" s="265"/>
      <c r="L53" s="266"/>
      <c r="M53" s="265"/>
      <c r="N53" s="265"/>
      <c r="O53" s="265"/>
      <c r="P53" s="266"/>
      <c r="Q53" s="265"/>
      <c r="R53" s="265"/>
      <c r="S53" s="265"/>
      <c r="T53" s="266"/>
      <c r="U53" s="265"/>
      <c r="V53" s="265"/>
      <c r="W53" s="265"/>
      <c r="X53" s="267"/>
    </row>
    <row r="54" spans="1:24" ht="12" customHeight="1">
      <c r="A54" s="268"/>
      <c r="B54" s="252" t="s">
        <v>111</v>
      </c>
      <c r="C54" s="269"/>
      <c r="D54" s="253">
        <v>273054</v>
      </c>
      <c r="E54" s="253">
        <v>333016</v>
      </c>
      <c r="F54" s="253">
        <v>324990</v>
      </c>
      <c r="G54" s="253">
        <v>300854</v>
      </c>
      <c r="H54" s="253">
        <v>303704</v>
      </c>
      <c r="I54" s="253">
        <v>300613</v>
      </c>
      <c r="J54" s="253">
        <v>294736</v>
      </c>
      <c r="K54" s="253">
        <f>SUM(K48:K52)</f>
        <v>294449</v>
      </c>
      <c r="L54" s="253">
        <v>281840</v>
      </c>
      <c r="M54" s="253">
        <v>247925</v>
      </c>
      <c r="N54" s="253">
        <v>246994</v>
      </c>
      <c r="O54" s="253">
        <v>336542</v>
      </c>
      <c r="P54" s="253">
        <v>330580</v>
      </c>
      <c r="Q54" s="253">
        <v>387421</v>
      </c>
      <c r="R54" s="253">
        <v>353611</v>
      </c>
      <c r="S54" s="253">
        <v>309910</v>
      </c>
      <c r="T54" s="253">
        <v>310039</v>
      </c>
      <c r="U54" s="253">
        <v>288413</v>
      </c>
      <c r="V54" s="253">
        <v>335881</v>
      </c>
      <c r="W54" s="253">
        <v>316635</v>
      </c>
      <c r="X54" s="254">
        <v>314348</v>
      </c>
    </row>
    <row r="55" spans="1:24" ht="12" customHeight="1">
      <c r="A55" s="270"/>
      <c r="B55" s="264"/>
      <c r="C55" s="264"/>
      <c r="D55" s="243"/>
      <c r="E55" s="243"/>
      <c r="F55" s="243"/>
      <c r="G55" s="243"/>
      <c r="H55" s="244"/>
      <c r="I55" s="243"/>
      <c r="J55" s="243"/>
      <c r="K55" s="243"/>
      <c r="L55" s="244"/>
      <c r="M55" s="243"/>
      <c r="N55" s="243"/>
      <c r="O55" s="243"/>
      <c r="P55" s="244"/>
      <c r="Q55" s="243"/>
      <c r="R55" s="243"/>
      <c r="S55" s="243"/>
      <c r="T55" s="244"/>
      <c r="U55" s="243"/>
      <c r="V55" s="243"/>
      <c r="W55" s="243"/>
      <c r="X55" s="245"/>
    </row>
    <row r="56" spans="1:24" ht="12" customHeight="1">
      <c r="A56" s="271" t="s">
        <v>112</v>
      </c>
      <c r="B56" s="252"/>
      <c r="C56" s="252"/>
      <c r="D56" s="253">
        <v>526980</v>
      </c>
      <c r="E56" s="253">
        <v>532562</v>
      </c>
      <c r="F56" s="253">
        <v>507228</v>
      </c>
      <c r="G56" s="253">
        <v>535761</v>
      </c>
      <c r="H56" s="253">
        <v>554742</v>
      </c>
      <c r="I56" s="253">
        <v>561837</v>
      </c>
      <c r="J56" s="253">
        <v>607356</v>
      </c>
      <c r="K56" s="253">
        <f>SUM(K44,K54)</f>
        <v>601672</v>
      </c>
      <c r="L56" s="253">
        <v>602474</v>
      </c>
      <c r="M56" s="253">
        <v>562530</v>
      </c>
      <c r="N56" s="253">
        <v>614610</v>
      </c>
      <c r="O56" s="253">
        <v>666378</v>
      </c>
      <c r="P56" s="253">
        <v>648439</v>
      </c>
      <c r="Q56" s="253">
        <v>646902</v>
      </c>
      <c r="R56" s="253">
        <v>640909</v>
      </c>
      <c r="S56" s="253">
        <v>662093</v>
      </c>
      <c r="T56" s="253">
        <v>615214</v>
      </c>
      <c r="U56" s="253">
        <v>615742</v>
      </c>
      <c r="V56" s="253">
        <v>589203</v>
      </c>
      <c r="W56" s="253">
        <v>594196</v>
      </c>
      <c r="X56" s="254">
        <v>533755</v>
      </c>
    </row>
    <row r="57" spans="1:24" ht="12" customHeight="1">
      <c r="A57" s="238"/>
      <c r="B57" s="234"/>
      <c r="C57" s="234"/>
      <c r="D57" s="243"/>
      <c r="E57" s="243"/>
      <c r="F57" s="243"/>
      <c r="G57" s="243"/>
      <c r="H57" s="244"/>
      <c r="I57" s="243"/>
      <c r="J57" s="243"/>
      <c r="K57" s="243"/>
      <c r="L57" s="244"/>
      <c r="M57" s="243"/>
      <c r="N57" s="243"/>
      <c r="O57" s="243"/>
      <c r="P57" s="244"/>
      <c r="Q57" s="243"/>
      <c r="R57" s="243"/>
      <c r="S57" s="243"/>
      <c r="T57" s="244"/>
      <c r="U57" s="243"/>
      <c r="V57" s="243"/>
      <c r="W57" s="243"/>
      <c r="X57" s="245"/>
    </row>
    <row r="58" spans="1:24" ht="12" customHeight="1">
      <c r="A58" s="233" t="s">
        <v>113</v>
      </c>
      <c r="B58" s="234"/>
      <c r="C58" s="234"/>
      <c r="D58" s="243"/>
      <c r="E58" s="243"/>
      <c r="F58" s="243"/>
      <c r="G58" s="243"/>
      <c r="H58" s="244"/>
      <c r="I58" s="243"/>
      <c r="J58" s="243"/>
      <c r="K58" s="243"/>
      <c r="L58" s="244"/>
      <c r="M58" s="243"/>
      <c r="N58" s="243"/>
      <c r="O58" s="243"/>
      <c r="P58" s="244"/>
      <c r="Q58" s="243"/>
      <c r="R58" s="243"/>
      <c r="S58" s="243"/>
      <c r="T58" s="244"/>
      <c r="U58" s="243"/>
      <c r="V58" s="243"/>
      <c r="W58" s="243"/>
      <c r="X58" s="245"/>
    </row>
    <row r="59" spans="1:24" ht="12" customHeight="1">
      <c r="A59" s="238"/>
      <c r="B59" s="234"/>
      <c r="C59" s="234"/>
      <c r="D59" s="243"/>
      <c r="E59" s="243"/>
      <c r="F59" s="243"/>
      <c r="G59" s="243"/>
      <c r="H59" s="244"/>
      <c r="I59" s="243"/>
      <c r="J59" s="243"/>
      <c r="K59" s="243"/>
      <c r="L59" s="244"/>
      <c r="M59" s="243"/>
      <c r="N59" s="243"/>
      <c r="O59" s="243"/>
      <c r="P59" s="244"/>
      <c r="Q59" s="243"/>
      <c r="R59" s="243"/>
      <c r="S59" s="243"/>
      <c r="T59" s="244"/>
      <c r="U59" s="243"/>
      <c r="V59" s="243"/>
      <c r="W59" s="243"/>
      <c r="X59" s="245"/>
    </row>
    <row r="60" spans="1:24" ht="12" customHeight="1">
      <c r="A60" s="238"/>
      <c r="B60" s="242" t="s">
        <v>114</v>
      </c>
      <c r="C60" s="234"/>
      <c r="D60" s="243"/>
      <c r="E60" s="243"/>
      <c r="F60" s="243"/>
      <c r="G60" s="243"/>
      <c r="H60" s="244"/>
      <c r="I60" s="243"/>
      <c r="J60" s="243"/>
      <c r="K60" s="243"/>
      <c r="L60" s="244"/>
      <c r="M60" s="243"/>
      <c r="N60" s="243"/>
      <c r="O60" s="243"/>
      <c r="P60" s="244"/>
      <c r="Q60" s="243"/>
      <c r="R60" s="243"/>
      <c r="S60" s="243"/>
      <c r="T60" s="244"/>
      <c r="U60" s="243"/>
      <c r="V60" s="243"/>
      <c r="W60" s="243"/>
      <c r="X60" s="245"/>
    </row>
    <row r="61" spans="1:24" ht="12" customHeight="1">
      <c r="A61" s="238"/>
      <c r="B61" s="234"/>
      <c r="C61" s="234" t="s">
        <v>115</v>
      </c>
      <c r="D61" s="243">
        <v>104275</v>
      </c>
      <c r="E61" s="243">
        <v>104275</v>
      </c>
      <c r="F61" s="243">
        <v>104275</v>
      </c>
      <c r="G61" s="243">
        <v>104275</v>
      </c>
      <c r="H61" s="244">
        <v>104275</v>
      </c>
      <c r="I61" s="243">
        <v>104275</v>
      </c>
      <c r="J61" s="243">
        <v>104275</v>
      </c>
      <c r="K61" s="243">
        <v>104275</v>
      </c>
      <c r="L61" s="244">
        <v>104275</v>
      </c>
      <c r="M61" s="243">
        <v>104275</v>
      </c>
      <c r="N61" s="243">
        <v>104275</v>
      </c>
      <c r="O61" s="243">
        <v>104275</v>
      </c>
      <c r="P61" s="244">
        <v>104275</v>
      </c>
      <c r="Q61" s="243">
        <v>104275</v>
      </c>
      <c r="R61" s="243">
        <v>104275</v>
      </c>
      <c r="S61" s="243">
        <v>104275</v>
      </c>
      <c r="T61" s="244">
        <v>104275</v>
      </c>
      <c r="U61" s="243">
        <v>104275</v>
      </c>
      <c r="V61" s="243">
        <v>104275</v>
      </c>
      <c r="W61" s="243">
        <v>104275</v>
      </c>
      <c r="X61" s="245">
        <v>104275</v>
      </c>
    </row>
    <row r="62" spans="1:24" ht="12" customHeight="1">
      <c r="A62" s="238"/>
      <c r="B62" s="234"/>
      <c r="C62" s="234" t="s">
        <v>116</v>
      </c>
      <c r="D62" s="243">
        <v>27379</v>
      </c>
      <c r="E62" s="243">
        <v>27379</v>
      </c>
      <c r="F62" s="243">
        <v>27379</v>
      </c>
      <c r="G62" s="243">
        <v>27383</v>
      </c>
      <c r="H62" s="244">
        <v>27384</v>
      </c>
      <c r="I62" s="243">
        <v>27385</v>
      </c>
      <c r="J62" s="243">
        <v>27379</v>
      </c>
      <c r="K62" s="243">
        <v>27387</v>
      </c>
      <c r="L62" s="244">
        <v>27388</v>
      </c>
      <c r="M62" s="243">
        <v>27392</v>
      </c>
      <c r="N62" s="243">
        <v>27395</v>
      </c>
      <c r="O62" s="243">
        <v>27396</v>
      </c>
      <c r="P62" s="244">
        <v>27404</v>
      </c>
      <c r="Q62" s="243">
        <v>27406</v>
      </c>
      <c r="R62" s="243">
        <v>27408</v>
      </c>
      <c r="S62" s="243">
        <v>27412</v>
      </c>
      <c r="T62" s="244">
        <v>27420</v>
      </c>
      <c r="U62" s="243">
        <v>27390</v>
      </c>
      <c r="V62" s="243">
        <v>27638</v>
      </c>
      <c r="W62" s="243">
        <v>27890</v>
      </c>
      <c r="X62" s="245">
        <v>28054</v>
      </c>
    </row>
    <row r="63" spans="1:24" ht="12" customHeight="1">
      <c r="A63" s="238"/>
      <c r="B63" s="234"/>
      <c r="C63" s="234" t="s">
        <v>117</v>
      </c>
      <c r="D63" s="243">
        <v>-307</v>
      </c>
      <c r="E63" s="243">
        <v>-307</v>
      </c>
      <c r="F63" s="243">
        <v>-307</v>
      </c>
      <c r="G63" s="243">
        <v>-307</v>
      </c>
      <c r="H63" s="244">
        <v>-307</v>
      </c>
      <c r="I63" s="243">
        <v>-307</v>
      </c>
      <c r="J63" s="243">
        <v>-307</v>
      </c>
      <c r="K63" s="243">
        <v>-307</v>
      </c>
      <c r="L63" s="244">
        <v>-307</v>
      </c>
      <c r="M63" s="243">
        <v>-307</v>
      </c>
      <c r="N63" s="243">
        <v>-307</v>
      </c>
      <c r="O63" s="243">
        <v>-307</v>
      </c>
      <c r="P63" s="244">
        <v>-307</v>
      </c>
      <c r="Q63" s="243">
        <v>-307</v>
      </c>
      <c r="R63" s="243">
        <v>-307</v>
      </c>
      <c r="S63" s="243">
        <v>-307</v>
      </c>
      <c r="T63" s="244">
        <v>-307</v>
      </c>
      <c r="U63" s="243">
        <v>-275</v>
      </c>
      <c r="V63" s="243">
        <v>-834</v>
      </c>
      <c r="W63" s="243">
        <v>-825</v>
      </c>
      <c r="X63" s="245">
        <v>-825</v>
      </c>
    </row>
    <row r="64" spans="1:24" ht="12" customHeight="1">
      <c r="A64" s="238"/>
      <c r="B64" s="234"/>
      <c r="C64" s="234" t="s">
        <v>118</v>
      </c>
      <c r="D64" s="243">
        <v>338727</v>
      </c>
      <c r="E64" s="243">
        <v>297290</v>
      </c>
      <c r="F64" s="243">
        <v>312065</v>
      </c>
      <c r="G64" s="243">
        <v>310452</v>
      </c>
      <c r="H64" s="244">
        <v>312147</v>
      </c>
      <c r="I64" s="243">
        <v>272237</v>
      </c>
      <c r="J64" s="243">
        <v>281542</v>
      </c>
      <c r="K64" s="243">
        <f>281916-121</f>
        <v>281795</v>
      </c>
      <c r="L64" s="244">
        <v>286623</v>
      </c>
      <c r="M64" s="243">
        <v>298206</v>
      </c>
      <c r="N64" s="243">
        <v>308866</v>
      </c>
      <c r="O64" s="243">
        <v>310406</v>
      </c>
      <c r="P64" s="244">
        <v>312912</v>
      </c>
      <c r="Q64" s="243">
        <v>324322</v>
      </c>
      <c r="R64" s="243">
        <v>333661</v>
      </c>
      <c r="S64" s="243">
        <v>337014</v>
      </c>
      <c r="T64" s="244">
        <v>347729</v>
      </c>
      <c r="U64" s="243">
        <v>343466</v>
      </c>
      <c r="V64" s="243">
        <v>355906</v>
      </c>
      <c r="W64" s="243">
        <v>375660</v>
      </c>
      <c r="X64" s="245">
        <v>389252</v>
      </c>
    </row>
    <row r="65" spans="1:24" s="256" customFormat="1" ht="12" customHeight="1">
      <c r="A65" s="246"/>
      <c r="B65" s="247"/>
      <c r="C65" s="247" t="s">
        <v>119</v>
      </c>
      <c r="D65" s="248">
        <v>23061</v>
      </c>
      <c r="E65" s="248">
        <v>19457</v>
      </c>
      <c r="F65" s="248">
        <v>17236</v>
      </c>
      <c r="G65" s="248">
        <v>21253</v>
      </c>
      <c r="H65" s="249">
        <v>27732</v>
      </c>
      <c r="I65" s="248">
        <v>23420</v>
      </c>
      <c r="J65" s="248">
        <v>24972</v>
      </c>
      <c r="K65" s="248">
        <f>24318</f>
        <v>24318</v>
      </c>
      <c r="L65" s="249">
        <v>28743</v>
      </c>
      <c r="M65" s="248">
        <v>30044</v>
      </c>
      <c r="N65" s="248">
        <v>30230</v>
      </c>
      <c r="O65" s="248">
        <v>32184</v>
      </c>
      <c r="P65" s="249">
        <v>27486</v>
      </c>
      <c r="Q65" s="248">
        <v>32197</v>
      </c>
      <c r="R65" s="248">
        <v>31701</v>
      </c>
      <c r="S65" s="248">
        <v>31824</v>
      </c>
      <c r="T65" s="249">
        <v>32087</v>
      </c>
      <c r="U65" s="248">
        <v>32584.000000000004</v>
      </c>
      <c r="V65" s="248">
        <v>31020</v>
      </c>
      <c r="W65" s="248">
        <v>31490</v>
      </c>
      <c r="X65" s="250">
        <v>21234</v>
      </c>
    </row>
    <row r="66" spans="1:24" ht="12" customHeight="1">
      <c r="A66" s="238"/>
      <c r="B66" s="242" t="s">
        <v>120</v>
      </c>
      <c r="C66" s="234"/>
      <c r="D66" s="243">
        <v>493135</v>
      </c>
      <c r="E66" s="243">
        <v>448094</v>
      </c>
      <c r="F66" s="243">
        <v>460648</v>
      </c>
      <c r="G66" s="243">
        <v>463056</v>
      </c>
      <c r="H66" s="244">
        <v>471231</v>
      </c>
      <c r="I66" s="243">
        <v>427010</v>
      </c>
      <c r="J66" s="243">
        <v>437861</v>
      </c>
      <c r="K66" s="243">
        <f>SUM(K61:K65)</f>
        <v>437468</v>
      </c>
      <c r="L66" s="244">
        <v>446722</v>
      </c>
      <c r="M66" s="243">
        <v>459610</v>
      </c>
      <c r="N66" s="243">
        <v>470459</v>
      </c>
      <c r="O66" s="243">
        <v>473954</v>
      </c>
      <c r="P66" s="244">
        <v>471770</v>
      </c>
      <c r="Q66" s="243">
        <v>487893</v>
      </c>
      <c r="R66" s="243">
        <v>496738</v>
      </c>
      <c r="S66" s="243">
        <v>500218</v>
      </c>
      <c r="T66" s="244">
        <v>511204</v>
      </c>
      <c r="U66" s="243">
        <v>507440</v>
      </c>
      <c r="V66" s="243">
        <v>518005</v>
      </c>
      <c r="W66" s="243">
        <v>538490</v>
      </c>
      <c r="X66" s="245">
        <f>SUM(X61:X65)</f>
        <v>541990</v>
      </c>
    </row>
    <row r="67" spans="1:24" ht="12" customHeight="1">
      <c r="A67" s="246"/>
      <c r="B67" s="272" t="s">
        <v>121</v>
      </c>
      <c r="C67" s="272"/>
      <c r="D67" s="248">
        <v>66617</v>
      </c>
      <c r="E67" s="248">
        <v>53597</v>
      </c>
      <c r="F67" s="248">
        <v>56965</v>
      </c>
      <c r="G67" s="248">
        <v>59027</v>
      </c>
      <c r="H67" s="249">
        <v>50739</v>
      </c>
      <c r="I67" s="248">
        <v>49216</v>
      </c>
      <c r="J67" s="248">
        <v>51350</v>
      </c>
      <c r="K67" s="248">
        <f>52162-54</f>
        <v>52108</v>
      </c>
      <c r="L67" s="249">
        <v>47413</v>
      </c>
      <c r="M67" s="248">
        <v>47341</v>
      </c>
      <c r="N67" s="248">
        <v>48481</v>
      </c>
      <c r="O67" s="248">
        <v>50444</v>
      </c>
      <c r="P67" s="249">
        <v>48781</v>
      </c>
      <c r="Q67" s="248">
        <v>45667</v>
      </c>
      <c r="R67" s="248">
        <v>46668</v>
      </c>
      <c r="S67" s="248">
        <v>44713</v>
      </c>
      <c r="T67" s="249">
        <v>45563</v>
      </c>
      <c r="U67" s="248">
        <v>41363</v>
      </c>
      <c r="V67" s="248">
        <v>41824</v>
      </c>
      <c r="W67" s="248">
        <v>42843</v>
      </c>
      <c r="X67" s="250">
        <v>33638</v>
      </c>
    </row>
    <row r="68" spans="1:24" ht="12" customHeight="1">
      <c r="A68" s="271" t="s">
        <v>122</v>
      </c>
      <c r="B68" s="269"/>
      <c r="C68" s="252"/>
      <c r="D68" s="253">
        <v>559752</v>
      </c>
      <c r="E68" s="253">
        <v>501691</v>
      </c>
      <c r="F68" s="253">
        <v>517613</v>
      </c>
      <c r="G68" s="253">
        <v>522083</v>
      </c>
      <c r="H68" s="253">
        <v>521970</v>
      </c>
      <c r="I68" s="253">
        <v>476226</v>
      </c>
      <c r="J68" s="253">
        <v>489211</v>
      </c>
      <c r="K68" s="253">
        <f>SUM(K66:K67)</f>
        <v>489576</v>
      </c>
      <c r="L68" s="253">
        <v>494135</v>
      </c>
      <c r="M68" s="253">
        <v>506951</v>
      </c>
      <c r="N68" s="253">
        <v>518940</v>
      </c>
      <c r="O68" s="253">
        <v>524398</v>
      </c>
      <c r="P68" s="253">
        <v>520551</v>
      </c>
      <c r="Q68" s="253">
        <v>533560</v>
      </c>
      <c r="R68" s="253">
        <v>543406</v>
      </c>
      <c r="S68" s="253">
        <v>544931</v>
      </c>
      <c r="T68" s="253">
        <v>556767</v>
      </c>
      <c r="U68" s="253">
        <v>548803</v>
      </c>
      <c r="V68" s="253">
        <v>559829</v>
      </c>
      <c r="W68" s="253">
        <v>581333</v>
      </c>
      <c r="X68" s="254">
        <v>575628</v>
      </c>
    </row>
    <row r="69" spans="1:24" ht="12" customHeight="1">
      <c r="A69" s="238"/>
      <c r="B69" s="234"/>
      <c r="C69" s="234"/>
      <c r="D69" s="243"/>
      <c r="E69" s="243"/>
      <c r="F69" s="243"/>
      <c r="G69" s="243"/>
      <c r="H69" s="244"/>
      <c r="I69" s="243"/>
      <c r="J69" s="243"/>
      <c r="K69" s="243"/>
      <c r="L69" s="244"/>
      <c r="M69" s="243"/>
      <c r="N69" s="243"/>
      <c r="O69" s="243"/>
      <c r="P69" s="244"/>
      <c r="Q69" s="243"/>
      <c r="R69" s="243"/>
      <c r="S69" s="243"/>
      <c r="T69" s="244"/>
      <c r="U69" s="243"/>
      <c r="V69" s="243"/>
      <c r="W69" s="243"/>
      <c r="X69" s="245"/>
    </row>
    <row r="70" spans="1:24" ht="12" customHeight="1" thickBot="1">
      <c r="A70" s="260" t="s">
        <v>123</v>
      </c>
      <c r="B70" s="261"/>
      <c r="C70" s="261"/>
      <c r="D70" s="262">
        <v>1086732</v>
      </c>
      <c r="E70" s="262">
        <v>1034253</v>
      </c>
      <c r="F70" s="262">
        <v>1024841</v>
      </c>
      <c r="G70" s="262">
        <v>1057844</v>
      </c>
      <c r="H70" s="262">
        <v>1076712</v>
      </c>
      <c r="I70" s="262">
        <v>1038063</v>
      </c>
      <c r="J70" s="262">
        <v>1096567</v>
      </c>
      <c r="K70" s="262">
        <f>SUM(K56,K68)</f>
        <v>1091248</v>
      </c>
      <c r="L70" s="262">
        <v>1096609</v>
      </c>
      <c r="M70" s="262">
        <v>1069481</v>
      </c>
      <c r="N70" s="262">
        <v>1133550</v>
      </c>
      <c r="O70" s="262">
        <v>1190776</v>
      </c>
      <c r="P70" s="262">
        <v>1168990</v>
      </c>
      <c r="Q70" s="262">
        <v>1180462</v>
      </c>
      <c r="R70" s="262">
        <v>1184315</v>
      </c>
      <c r="S70" s="262">
        <v>1207024</v>
      </c>
      <c r="T70" s="262">
        <v>1171981</v>
      </c>
      <c r="U70" s="262">
        <v>1164545</v>
      </c>
      <c r="V70" s="262">
        <v>1149032</v>
      </c>
      <c r="W70" s="262">
        <v>1175529</v>
      </c>
      <c r="X70" s="263">
        <v>1109383</v>
      </c>
    </row>
    <row r="71" spans="1:24" ht="12" customHeight="1" thickTop="1">
      <c r="A71" s="238"/>
      <c r="B71" s="234"/>
      <c r="C71" s="234"/>
      <c r="D71" s="243"/>
      <c r="E71" s="243"/>
      <c r="F71" s="243"/>
      <c r="G71" s="243"/>
      <c r="H71" s="244"/>
      <c r="I71" s="243"/>
      <c r="J71" s="243"/>
      <c r="K71" s="243"/>
      <c r="L71" s="244"/>
      <c r="M71" s="243"/>
      <c r="N71" s="243"/>
      <c r="O71" s="243"/>
      <c r="P71" s="244"/>
      <c r="Q71" s="243"/>
      <c r="R71" s="243"/>
      <c r="S71" s="243"/>
      <c r="T71" s="244"/>
      <c r="U71" s="243"/>
      <c r="V71" s="243"/>
      <c r="W71" s="243"/>
      <c r="X71" s="245"/>
    </row>
    <row r="72" spans="1:24" ht="12" customHeight="1">
      <c r="A72" s="271" t="s">
        <v>124</v>
      </c>
      <c r="B72" s="273"/>
      <c r="C72" s="273"/>
      <c r="D72" s="253">
        <v>283624</v>
      </c>
      <c r="E72" s="253">
        <v>324179</v>
      </c>
      <c r="F72" s="253">
        <v>296819</v>
      </c>
      <c r="G72" s="253">
        <v>273132</v>
      </c>
      <c r="H72" s="253">
        <v>282938</v>
      </c>
      <c r="I72" s="253">
        <v>347082</v>
      </c>
      <c r="J72" s="253">
        <v>368195</v>
      </c>
      <c r="K72" s="253">
        <v>381230</v>
      </c>
      <c r="L72" s="253">
        <v>382334</v>
      </c>
      <c r="M72" s="253">
        <v>374583</v>
      </c>
      <c r="N72" s="253">
        <v>418443</v>
      </c>
      <c r="O72" s="253">
        <v>442167</v>
      </c>
      <c r="P72" s="253">
        <v>446186</v>
      </c>
      <c r="Q72" s="253">
        <v>447213</v>
      </c>
      <c r="R72" s="253">
        <v>425697</v>
      </c>
      <c r="S72" s="253">
        <v>409393</v>
      </c>
      <c r="T72" s="253">
        <v>400008</v>
      </c>
      <c r="U72" s="253">
        <v>404106</v>
      </c>
      <c r="V72" s="253">
        <v>398658</v>
      </c>
      <c r="W72" s="253">
        <v>376557</v>
      </c>
      <c r="X72" s="254">
        <v>338313</v>
      </c>
    </row>
    <row r="73" spans="1:24" ht="12" customHeight="1">
      <c r="A73" s="274" t="s">
        <v>125</v>
      </c>
      <c r="B73" s="275"/>
      <c r="C73" s="275"/>
      <c r="D73" s="276">
        <v>0.33629602929179869</v>
      </c>
      <c r="E73" s="276">
        <v>0.39253030137915168</v>
      </c>
      <c r="F73" s="276">
        <v>0.36444908844446189</v>
      </c>
      <c r="G73" s="276">
        <v>0.34346937620643475</v>
      </c>
      <c r="H73" s="276">
        <v>0.35199999999999998</v>
      </c>
      <c r="I73" s="276">
        <v>0.42199999999999999</v>
      </c>
      <c r="J73" s="276">
        <v>0.42899999999999999</v>
      </c>
      <c r="K73" s="276">
        <v>0.43778981770911085</v>
      </c>
      <c r="L73" s="276">
        <v>0.43622079046720419</v>
      </c>
      <c r="M73" s="276">
        <v>0.42499999999999999</v>
      </c>
      <c r="N73" s="276">
        <v>0.446394910084779</v>
      </c>
      <c r="O73" s="276">
        <v>0.45700000000000002</v>
      </c>
      <c r="P73" s="276">
        <v>0.46153814325923181</v>
      </c>
      <c r="Q73" s="276">
        <v>0.45598012995871623</v>
      </c>
      <c r="R73" s="276">
        <v>0.43926909729925506</v>
      </c>
      <c r="S73" s="276">
        <v>0.42898742984562893</v>
      </c>
      <c r="T73" s="276">
        <v>0.41807948577251702</v>
      </c>
      <c r="U73" s="276">
        <v>0.42407617096700734</v>
      </c>
      <c r="V73" s="276">
        <v>0.41592426397019472</v>
      </c>
      <c r="W73" s="276">
        <v>0.39311089999895604</v>
      </c>
      <c r="X73" s="277">
        <v>0.37</v>
      </c>
    </row>
    <row r="75" spans="1:24" ht="13.5" customHeight="1">
      <c r="A75" s="255"/>
    </row>
    <row r="77" spans="1:24">
      <c r="A77" s="601"/>
      <c r="B77" s="601"/>
      <c r="C77" s="601"/>
    </row>
    <row r="78" spans="1:24">
      <c r="A78" s="601"/>
      <c r="B78" s="601"/>
      <c r="C78" s="601"/>
    </row>
    <row r="79" spans="1:24">
      <c r="A79" s="601"/>
      <c r="B79" s="601"/>
      <c r="C79" s="601"/>
    </row>
    <row r="80" spans="1:24">
      <c r="A80" s="601"/>
      <c r="B80" s="601"/>
      <c r="C80" s="601"/>
    </row>
  </sheetData>
  <mergeCells count="1">
    <mergeCell ref="A77:C80"/>
  </mergeCells>
  <pageMargins left="0.74803149606299213" right="0.74803149606299213" top="0.59055118110236227" bottom="0.59055118110236227" header="0.51181102362204722" footer="0.51181102362204722"/>
  <pageSetup paperSize="9" scale="59" fitToWidth="2" orientation="landscape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67"/>
  <sheetViews>
    <sheetView showGridLines="0" zoomScaleNormal="100" zoomScaleSheetLayoutView="85" workbookViewId="0">
      <pane xSplit="3" ySplit="4" topLeftCell="D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ColWidth="12.5703125" defaultRowHeight="12" customHeight="1"/>
  <cols>
    <col min="1" max="2" width="3.5703125" style="290" customWidth="1"/>
    <col min="3" max="3" width="62.85546875" style="290" customWidth="1"/>
    <col min="4" max="8" width="12.42578125" style="295" customWidth="1"/>
    <col min="9" max="16384" width="12.5703125" style="295"/>
  </cols>
  <sheetData>
    <row r="1" spans="1:8" s="281" customFormat="1" ht="12" customHeight="1">
      <c r="A1" s="279" t="s">
        <v>61</v>
      </c>
      <c r="B1" s="280"/>
      <c r="C1" s="280"/>
      <c r="D1" s="214">
        <v>2016</v>
      </c>
      <c r="E1" s="213">
        <v>2016</v>
      </c>
      <c r="F1" s="213">
        <v>2016</v>
      </c>
      <c r="G1" s="213">
        <v>2016</v>
      </c>
      <c r="H1" s="214">
        <v>2017</v>
      </c>
    </row>
    <row r="2" spans="1:8" s="281" customFormat="1" ht="12" customHeight="1">
      <c r="A2" s="282" t="s">
        <v>126</v>
      </c>
      <c r="B2" s="283"/>
      <c r="C2" s="283"/>
      <c r="D2" s="284" t="s">
        <v>78</v>
      </c>
      <c r="E2" s="285" t="s">
        <v>127</v>
      </c>
      <c r="F2" s="285" t="s">
        <v>71</v>
      </c>
      <c r="G2" s="285" t="s">
        <v>72</v>
      </c>
      <c r="H2" s="284" t="s">
        <v>79</v>
      </c>
    </row>
    <row r="3" spans="1:8" s="281" customFormat="1" ht="12" customHeight="1">
      <c r="A3" s="282"/>
      <c r="B3" s="283"/>
      <c r="C3" s="283"/>
      <c r="D3" s="286"/>
      <c r="E3" s="219"/>
      <c r="F3" s="219"/>
      <c r="G3" s="219"/>
      <c r="H3" s="286"/>
    </row>
    <row r="4" spans="1:8" s="281" customFormat="1" ht="12" customHeight="1">
      <c r="A4" s="287" t="s">
        <v>7</v>
      </c>
      <c r="B4" s="288"/>
      <c r="C4" s="288"/>
      <c r="D4" s="226"/>
      <c r="E4" s="225"/>
      <c r="F4" s="225"/>
      <c r="G4" s="225"/>
      <c r="H4" s="226"/>
    </row>
    <row r="5" spans="1:8" ht="12" customHeight="1">
      <c r="A5" s="289"/>
      <c r="C5" s="291"/>
      <c r="D5" s="292"/>
      <c r="E5" s="293"/>
      <c r="F5" s="293"/>
      <c r="G5" s="293"/>
      <c r="H5" s="294"/>
    </row>
    <row r="6" spans="1:8" ht="12" customHeight="1">
      <c r="A6" s="296" t="s">
        <v>128</v>
      </c>
      <c r="C6" s="291"/>
      <c r="D6" s="292"/>
      <c r="E6" s="293"/>
      <c r="F6" s="293"/>
      <c r="G6" s="293"/>
      <c r="H6" s="294"/>
    </row>
    <row r="7" spans="1:8" ht="12" customHeight="1">
      <c r="A7" s="289"/>
      <c r="C7" s="291"/>
      <c r="D7" s="292"/>
      <c r="E7" s="293"/>
      <c r="F7" s="293"/>
      <c r="G7" s="293"/>
      <c r="H7" s="294"/>
    </row>
    <row r="8" spans="1:8" ht="12" customHeight="1">
      <c r="A8" s="289"/>
      <c r="C8" s="290" t="s">
        <v>46</v>
      </c>
      <c r="D8" s="297">
        <v>10605</v>
      </c>
      <c r="E8" s="298">
        <v>21312</v>
      </c>
      <c r="F8" s="298">
        <v>33906</v>
      </c>
      <c r="G8" s="299">
        <v>54120</v>
      </c>
      <c r="H8" s="300">
        <v>4814</v>
      </c>
    </row>
    <row r="9" spans="1:8" ht="12" customHeight="1">
      <c r="A9" s="289"/>
      <c r="C9" s="290" t="s">
        <v>34</v>
      </c>
      <c r="D9" s="297">
        <v>25308</v>
      </c>
      <c r="E9" s="298">
        <v>52179</v>
      </c>
      <c r="F9" s="298">
        <v>80499</v>
      </c>
      <c r="G9" s="298">
        <v>111310</v>
      </c>
      <c r="H9" s="300">
        <v>25720</v>
      </c>
    </row>
    <row r="10" spans="1:8" ht="12" customHeight="1">
      <c r="A10" s="289"/>
      <c r="C10" s="290" t="s">
        <v>43</v>
      </c>
      <c r="D10" s="297">
        <v>3391</v>
      </c>
      <c r="E10" s="298">
        <v>8717</v>
      </c>
      <c r="F10" s="298">
        <v>11999</v>
      </c>
      <c r="G10" s="298">
        <v>-4859</v>
      </c>
      <c r="H10" s="300">
        <v>2067</v>
      </c>
    </row>
    <row r="11" spans="1:8" ht="12" customHeight="1">
      <c r="A11" s="289"/>
      <c r="C11" s="290" t="s">
        <v>40</v>
      </c>
      <c r="D11" s="297">
        <v>6607</v>
      </c>
      <c r="E11" s="298">
        <v>12540</v>
      </c>
      <c r="F11" s="298">
        <v>19369</v>
      </c>
      <c r="G11" s="298">
        <v>27002</v>
      </c>
      <c r="H11" s="300">
        <v>6050</v>
      </c>
    </row>
    <row r="12" spans="1:8" ht="12" customHeight="1">
      <c r="A12" s="289"/>
      <c r="C12" s="290" t="s">
        <v>129</v>
      </c>
      <c r="D12" s="297">
        <v>24</v>
      </c>
      <c r="E12" s="298">
        <v>-78</v>
      </c>
      <c r="F12" s="298">
        <v>-46</v>
      </c>
      <c r="G12" s="298">
        <v>-78</v>
      </c>
      <c r="H12" s="300">
        <v>-309</v>
      </c>
    </row>
    <row r="13" spans="1:8" ht="12" customHeight="1">
      <c r="A13" s="289"/>
      <c r="C13" s="290" t="s">
        <v>130</v>
      </c>
      <c r="D13" s="297">
        <v>13352</v>
      </c>
      <c r="E13" s="298">
        <v>13444</v>
      </c>
      <c r="F13" s="298">
        <v>17742</v>
      </c>
      <c r="G13" s="298">
        <v>3653</v>
      </c>
      <c r="H13" s="300">
        <v>509</v>
      </c>
    </row>
    <row r="14" spans="1:8" ht="12" customHeight="1">
      <c r="A14" s="289"/>
      <c r="C14" s="290" t="s">
        <v>131</v>
      </c>
      <c r="D14" s="297">
        <v>-3454</v>
      </c>
      <c r="E14" s="298">
        <v>-4297</v>
      </c>
      <c r="F14" s="298">
        <v>-4894</v>
      </c>
      <c r="G14" s="298">
        <v>-3115</v>
      </c>
      <c r="H14" s="300">
        <v>-814</v>
      </c>
    </row>
    <row r="15" spans="1:8" ht="12" customHeight="1">
      <c r="A15" s="289"/>
      <c r="C15" s="290" t="s">
        <v>132</v>
      </c>
      <c r="D15" s="297">
        <v>-14629</v>
      </c>
      <c r="E15" s="298">
        <v>-21466</v>
      </c>
      <c r="F15" s="298">
        <v>-26640</v>
      </c>
      <c r="G15" s="298">
        <v>2174</v>
      </c>
      <c r="H15" s="300">
        <v>-173</v>
      </c>
    </row>
    <row r="16" spans="1:8" ht="12" customHeight="1">
      <c r="A16" s="289"/>
      <c r="C16" s="290" t="s">
        <v>133</v>
      </c>
      <c r="D16" s="297">
        <v>-3835</v>
      </c>
      <c r="E16" s="298">
        <v>-4484</v>
      </c>
      <c r="F16" s="298">
        <v>-8567</v>
      </c>
      <c r="G16" s="298">
        <v>-11713</v>
      </c>
      <c r="H16" s="300">
        <v>-3865</v>
      </c>
    </row>
    <row r="17" spans="1:8" ht="12" customHeight="1">
      <c r="A17" s="289"/>
      <c r="C17" s="290" t="s">
        <v>134</v>
      </c>
      <c r="D17" s="297">
        <v>-7683</v>
      </c>
      <c r="E17" s="301">
        <v>-11937</v>
      </c>
      <c r="F17" s="301">
        <v>-17926</v>
      </c>
      <c r="G17" s="301">
        <v>-24238</v>
      </c>
      <c r="H17" s="300">
        <v>-6505</v>
      </c>
    </row>
    <row r="18" spans="1:8" ht="12" customHeight="1">
      <c r="A18" s="289"/>
      <c r="C18" s="290" t="s">
        <v>135</v>
      </c>
      <c r="D18" s="297">
        <v>113</v>
      </c>
      <c r="E18" s="301">
        <v>229</v>
      </c>
      <c r="F18" s="301">
        <v>341</v>
      </c>
      <c r="G18" s="301">
        <v>455</v>
      </c>
      <c r="H18" s="300">
        <v>109</v>
      </c>
    </row>
    <row r="19" spans="1:8" ht="12" customHeight="1">
      <c r="A19" s="302"/>
      <c r="B19" s="303"/>
      <c r="C19" s="303" t="s">
        <v>136</v>
      </c>
      <c r="D19" s="304">
        <v>-4921</v>
      </c>
      <c r="E19" s="305">
        <v>-4934</v>
      </c>
      <c r="F19" s="305">
        <v>-5024</v>
      </c>
      <c r="G19" s="305">
        <v>-5929</v>
      </c>
      <c r="H19" s="306">
        <v>36</v>
      </c>
    </row>
    <row r="20" spans="1:8" ht="12" customHeight="1">
      <c r="A20" s="289"/>
      <c r="B20" s="307" t="s">
        <v>137</v>
      </c>
      <c r="C20" s="308"/>
      <c r="D20" s="309">
        <v>24878</v>
      </c>
      <c r="E20" s="310">
        <v>61225</v>
      </c>
      <c r="F20" s="310">
        <v>100759</v>
      </c>
      <c r="G20" s="310">
        <v>148782</v>
      </c>
      <c r="H20" s="311">
        <v>27639</v>
      </c>
    </row>
    <row r="21" spans="1:8" s="318" customFormat="1" ht="12" customHeight="1">
      <c r="A21" s="312"/>
      <c r="B21" s="313" t="s">
        <v>138</v>
      </c>
      <c r="C21" s="314"/>
      <c r="D21" s="315">
        <v>1365</v>
      </c>
      <c r="E21" s="316">
        <v>1144</v>
      </c>
      <c r="F21" s="316">
        <v>3714</v>
      </c>
      <c r="G21" s="316">
        <v>6043</v>
      </c>
      <c r="H21" s="317">
        <v>-25</v>
      </c>
    </row>
    <row r="22" spans="1:8" ht="12" customHeight="1">
      <c r="A22" s="319"/>
      <c r="B22" s="320" t="s">
        <v>139</v>
      </c>
      <c r="C22" s="321"/>
      <c r="D22" s="322">
        <v>26243</v>
      </c>
      <c r="E22" s="322">
        <v>62369</v>
      </c>
      <c r="F22" s="322">
        <v>104473</v>
      </c>
      <c r="G22" s="322">
        <v>154825</v>
      </c>
      <c r="H22" s="323">
        <v>27614</v>
      </c>
    </row>
    <row r="23" spans="1:8" s="328" customFormat="1" ht="12" customHeight="1">
      <c r="A23" s="324"/>
      <c r="B23" s="325"/>
      <c r="C23" s="326"/>
      <c r="D23" s="297"/>
      <c r="E23" s="298"/>
      <c r="F23" s="298"/>
      <c r="G23" s="298"/>
      <c r="H23" s="327"/>
    </row>
    <row r="24" spans="1:8" ht="12" customHeight="1">
      <c r="A24" s="296" t="s">
        <v>140</v>
      </c>
      <c r="D24" s="297"/>
      <c r="E24" s="301"/>
      <c r="F24" s="301"/>
      <c r="G24" s="301"/>
      <c r="H24" s="327"/>
    </row>
    <row r="25" spans="1:8" ht="12" customHeight="1">
      <c r="A25" s="289"/>
      <c r="C25" s="291"/>
      <c r="D25" s="329"/>
      <c r="E25" s="330"/>
      <c r="F25" s="330"/>
      <c r="G25" s="330"/>
      <c r="H25" s="327"/>
    </row>
    <row r="26" spans="1:8" ht="12" customHeight="1">
      <c r="A26" s="289"/>
      <c r="C26" s="290" t="s">
        <v>141</v>
      </c>
      <c r="D26" s="297">
        <v>-11100</v>
      </c>
      <c r="E26" s="301">
        <v>-33587</v>
      </c>
      <c r="F26" s="301">
        <v>-55700</v>
      </c>
      <c r="G26" s="301">
        <v>-97723</v>
      </c>
      <c r="H26" s="300">
        <v>-15452</v>
      </c>
    </row>
    <row r="27" spans="1:8" ht="12" customHeight="1">
      <c r="A27" s="289"/>
      <c r="C27" s="290" t="s">
        <v>142</v>
      </c>
      <c r="D27" s="297">
        <v>-14192</v>
      </c>
      <c r="E27" s="301">
        <v>-14120</v>
      </c>
      <c r="F27" s="301">
        <v>-12736</v>
      </c>
      <c r="G27" s="301">
        <v>1327</v>
      </c>
      <c r="H27" s="300">
        <v>-8829</v>
      </c>
    </row>
    <row r="28" spans="1:8" ht="12" customHeight="1">
      <c r="A28" s="289"/>
      <c r="C28" s="290" t="s">
        <v>143</v>
      </c>
      <c r="D28" s="297">
        <v>-13</v>
      </c>
      <c r="E28" s="301">
        <v>-28</v>
      </c>
      <c r="F28" s="301">
        <v>-34</v>
      </c>
      <c r="G28" s="301">
        <v>-128</v>
      </c>
      <c r="H28" s="300">
        <v>-1777</v>
      </c>
    </row>
    <row r="29" spans="1:8" ht="12" customHeight="1">
      <c r="A29" s="289"/>
      <c r="C29" s="291" t="s">
        <v>144</v>
      </c>
      <c r="D29" s="297">
        <v>0</v>
      </c>
      <c r="E29" s="301">
        <v>0</v>
      </c>
      <c r="F29" s="301">
        <v>0</v>
      </c>
      <c r="G29" s="301">
        <v>0</v>
      </c>
      <c r="H29" s="300">
        <v>475</v>
      </c>
    </row>
    <row r="30" spans="1:8" ht="12" customHeight="1">
      <c r="A30" s="289"/>
      <c r="C30" s="290" t="s">
        <v>145</v>
      </c>
      <c r="D30" s="297">
        <v>-4942</v>
      </c>
      <c r="E30" s="301">
        <v>-4181</v>
      </c>
      <c r="F30" s="301">
        <v>446</v>
      </c>
      <c r="G30" s="301">
        <v>-88</v>
      </c>
      <c r="H30" s="300">
        <v>-2723</v>
      </c>
    </row>
    <row r="31" spans="1:8" ht="12" customHeight="1">
      <c r="A31" s="289"/>
      <c r="C31" s="290" t="s">
        <v>146</v>
      </c>
      <c r="D31" s="297">
        <v>3464</v>
      </c>
      <c r="E31" s="301">
        <v>3484</v>
      </c>
      <c r="F31" s="301">
        <v>3484</v>
      </c>
      <c r="G31" s="301">
        <v>3484</v>
      </c>
      <c r="H31" s="300">
        <v>0</v>
      </c>
    </row>
    <row r="32" spans="1:8" ht="12" customHeight="1">
      <c r="A32" s="289"/>
      <c r="C32" s="290" t="s">
        <v>147</v>
      </c>
      <c r="D32" s="297">
        <v>8129</v>
      </c>
      <c r="E32" s="301">
        <v>8346</v>
      </c>
      <c r="F32" s="301">
        <v>8513</v>
      </c>
      <c r="G32" s="301">
        <v>9902</v>
      </c>
      <c r="H32" s="300">
        <v>168</v>
      </c>
    </row>
    <row r="33" spans="1:8" ht="12" customHeight="1">
      <c r="A33" s="302"/>
      <c r="B33" s="303"/>
      <c r="C33" s="303" t="s">
        <v>148</v>
      </c>
      <c r="D33" s="331">
        <v>0</v>
      </c>
      <c r="E33" s="332">
        <v>0</v>
      </c>
      <c r="F33" s="332">
        <v>0</v>
      </c>
      <c r="G33" s="332">
        <v>0</v>
      </c>
      <c r="H33" s="333">
        <v>0</v>
      </c>
    </row>
    <row r="34" spans="1:8" ht="12" customHeight="1">
      <c r="A34" s="289"/>
      <c r="B34" s="307" t="s">
        <v>149</v>
      </c>
      <c r="C34" s="308"/>
      <c r="D34" s="334">
        <v>-18654</v>
      </c>
      <c r="E34" s="335">
        <v>-40086</v>
      </c>
      <c r="F34" s="335">
        <v>-56027</v>
      </c>
      <c r="G34" s="335">
        <v>-83226</v>
      </c>
      <c r="H34" s="336">
        <v>-28138</v>
      </c>
    </row>
    <row r="35" spans="1:8" s="318" customFormat="1" ht="12" customHeight="1">
      <c r="B35" s="313" t="s">
        <v>150</v>
      </c>
      <c r="C35" s="314"/>
      <c r="D35" s="315">
        <v>-1525</v>
      </c>
      <c r="E35" s="316">
        <v>717</v>
      </c>
      <c r="F35" s="316">
        <v>-4801</v>
      </c>
      <c r="G35" s="316">
        <v>-5973</v>
      </c>
      <c r="H35" s="317">
        <v>36292</v>
      </c>
    </row>
    <row r="36" spans="1:8" ht="12" customHeight="1">
      <c r="A36" s="319"/>
      <c r="B36" s="320" t="s">
        <v>151</v>
      </c>
      <c r="C36" s="321"/>
      <c r="D36" s="322">
        <v>-20179</v>
      </c>
      <c r="E36" s="322">
        <v>-39369</v>
      </c>
      <c r="F36" s="322">
        <v>-60828</v>
      </c>
      <c r="G36" s="322">
        <v>-89199</v>
      </c>
      <c r="H36" s="323">
        <v>8154</v>
      </c>
    </row>
    <row r="37" spans="1:8" ht="12" customHeight="1">
      <c r="A37" s="289"/>
      <c r="B37" s="337"/>
      <c r="C37" s="182"/>
      <c r="D37" s="297"/>
      <c r="E37" s="298"/>
      <c r="F37" s="298"/>
      <c r="G37" s="298"/>
      <c r="H37" s="327"/>
    </row>
    <row r="38" spans="1:8" ht="12" customHeight="1">
      <c r="A38" s="296" t="s">
        <v>152</v>
      </c>
      <c r="D38" s="297"/>
      <c r="E38" s="301"/>
      <c r="F38" s="301"/>
      <c r="G38" s="301"/>
      <c r="H38" s="327"/>
    </row>
    <row r="39" spans="1:8" ht="12" customHeight="1">
      <c r="A39" s="289"/>
      <c r="D39" s="297"/>
      <c r="E39" s="301"/>
      <c r="F39" s="301"/>
      <c r="G39" s="301"/>
      <c r="H39" s="327"/>
    </row>
    <row r="40" spans="1:8" ht="12" customHeight="1">
      <c r="A40" s="289"/>
      <c r="C40" s="338" t="s">
        <v>153</v>
      </c>
      <c r="D40" s="297">
        <v>-2433</v>
      </c>
      <c r="E40" s="301">
        <v>-18008</v>
      </c>
      <c r="F40" s="301">
        <v>-21351</v>
      </c>
      <c r="G40" s="301">
        <v>-21312</v>
      </c>
      <c r="H40" s="300">
        <v>0</v>
      </c>
    </row>
    <row r="41" spans="1:8" ht="12" customHeight="1">
      <c r="A41" s="289"/>
      <c r="C41" s="338" t="s">
        <v>154</v>
      </c>
      <c r="D41" s="297">
        <v>-7776</v>
      </c>
      <c r="E41" s="301">
        <v>-3401</v>
      </c>
      <c r="F41" s="301">
        <v>-23317</v>
      </c>
      <c r="G41" s="301">
        <v>-40423</v>
      </c>
      <c r="H41" s="300">
        <v>-37594</v>
      </c>
    </row>
    <row r="42" spans="1:8" ht="12" customHeight="1">
      <c r="A42" s="289"/>
      <c r="C42" s="338" t="s">
        <v>155</v>
      </c>
      <c r="D42" s="297">
        <v>-1234</v>
      </c>
      <c r="E42" s="301">
        <v>-4000</v>
      </c>
      <c r="F42" s="301">
        <v>-5742</v>
      </c>
      <c r="G42" s="301">
        <v>-8347</v>
      </c>
      <c r="H42" s="300">
        <v>-1974</v>
      </c>
    </row>
    <row r="43" spans="1:8" ht="12" customHeight="1">
      <c r="A43" s="302"/>
      <c r="B43" s="303"/>
      <c r="C43" s="303" t="s">
        <v>156</v>
      </c>
      <c r="D43" s="331">
        <v>0</v>
      </c>
      <c r="E43" s="332">
        <v>0</v>
      </c>
      <c r="F43" s="332">
        <v>-559</v>
      </c>
      <c r="G43" s="332">
        <v>-550</v>
      </c>
      <c r="H43" s="333">
        <v>0</v>
      </c>
    </row>
    <row r="44" spans="1:8" ht="12" customHeight="1">
      <c r="A44" s="289"/>
      <c r="B44" s="307" t="s">
        <v>157</v>
      </c>
      <c r="D44" s="339">
        <v>-11443</v>
      </c>
      <c r="E44" s="340">
        <v>-25409</v>
      </c>
      <c r="F44" s="340">
        <v>-50969</v>
      </c>
      <c r="G44" s="340">
        <v>-70632</v>
      </c>
      <c r="H44" s="341">
        <v>-39568</v>
      </c>
    </row>
    <row r="45" spans="1:8" s="345" customFormat="1" ht="12" customHeight="1">
      <c r="A45" s="342"/>
      <c r="B45" s="343" t="s">
        <v>158</v>
      </c>
      <c r="C45" s="344"/>
      <c r="D45" s="315">
        <v>-14</v>
      </c>
      <c r="E45" s="316">
        <v>-1216</v>
      </c>
      <c r="F45" s="316">
        <v>-1738</v>
      </c>
      <c r="G45" s="316">
        <v>-1703</v>
      </c>
      <c r="H45" s="317">
        <v>2041</v>
      </c>
    </row>
    <row r="46" spans="1:8" ht="12" customHeight="1">
      <c r="A46" s="319"/>
      <c r="B46" s="320" t="s">
        <v>159</v>
      </c>
      <c r="C46" s="346"/>
      <c r="D46" s="322">
        <v>-11457</v>
      </c>
      <c r="E46" s="322">
        <v>-26625</v>
      </c>
      <c r="F46" s="322">
        <v>-52707</v>
      </c>
      <c r="G46" s="322">
        <v>-72335</v>
      </c>
      <c r="H46" s="323">
        <v>-37527</v>
      </c>
    </row>
    <row r="47" spans="1:8" ht="12" customHeight="1">
      <c r="A47" s="324"/>
      <c r="B47" s="325"/>
      <c r="C47" s="347"/>
      <c r="D47" s="297"/>
      <c r="E47" s="298"/>
      <c r="F47" s="298"/>
      <c r="G47" s="348"/>
      <c r="H47" s="327"/>
    </row>
    <row r="48" spans="1:8" ht="12" customHeight="1">
      <c r="A48" s="324"/>
      <c r="B48" s="349" t="s">
        <v>160</v>
      </c>
      <c r="C48" s="349"/>
      <c r="D48" s="297">
        <v>9</v>
      </c>
      <c r="E48" s="298">
        <v>43</v>
      </c>
      <c r="F48" s="298">
        <v>-54</v>
      </c>
      <c r="G48" s="348">
        <v>-26</v>
      </c>
      <c r="H48" s="300">
        <v>-47</v>
      </c>
    </row>
    <row r="49" spans="1:8" s="318" customFormat="1" ht="12" customHeight="1">
      <c r="A49" s="350"/>
      <c r="B49" s="351" t="s">
        <v>161</v>
      </c>
      <c r="C49" s="351"/>
      <c r="D49" s="315">
        <v>17</v>
      </c>
      <c r="E49" s="352">
        <v>52</v>
      </c>
      <c r="F49" s="352">
        <v>-32</v>
      </c>
      <c r="G49" s="353">
        <v>-18</v>
      </c>
      <c r="H49" s="317">
        <v>0</v>
      </c>
    </row>
    <row r="50" spans="1:8" ht="12" customHeight="1">
      <c r="A50" s="289"/>
      <c r="B50" s="354"/>
      <c r="C50" s="354"/>
      <c r="D50" s="334"/>
      <c r="E50" s="355"/>
      <c r="F50" s="355"/>
      <c r="G50" s="356"/>
      <c r="H50" s="327"/>
    </row>
    <row r="51" spans="1:8" ht="12" customHeight="1">
      <c r="A51" s="319"/>
      <c r="B51" s="357" t="s">
        <v>162</v>
      </c>
      <c r="C51" s="346"/>
      <c r="D51" s="322">
        <v>-5367</v>
      </c>
      <c r="E51" s="322">
        <v>-3530</v>
      </c>
      <c r="F51" s="322">
        <v>-9148</v>
      </c>
      <c r="G51" s="323">
        <v>-6753</v>
      </c>
      <c r="H51" s="323">
        <v>-1806</v>
      </c>
    </row>
    <row r="52" spans="1:8" ht="12" customHeight="1">
      <c r="A52" s="289"/>
      <c r="C52" s="291"/>
      <c r="D52" s="297"/>
      <c r="E52" s="298"/>
      <c r="F52" s="298"/>
      <c r="G52" s="348"/>
      <c r="H52" s="327"/>
    </row>
    <row r="53" spans="1:8" ht="12" customHeight="1">
      <c r="A53" s="289"/>
      <c r="C53" s="290" t="s">
        <v>163</v>
      </c>
      <c r="D53" s="297">
        <v>17558</v>
      </c>
      <c r="E53" s="301">
        <v>17558</v>
      </c>
      <c r="F53" s="301">
        <v>17558</v>
      </c>
      <c r="G53" s="358">
        <v>17558</v>
      </c>
      <c r="H53" s="359">
        <v>10805</v>
      </c>
    </row>
    <row r="54" spans="1:8" ht="12" customHeight="1" thickBot="1">
      <c r="A54" s="360"/>
      <c r="B54" s="361"/>
      <c r="C54" s="362" t="s">
        <v>164</v>
      </c>
      <c r="D54" s="363">
        <v>12191</v>
      </c>
      <c r="E54" s="364">
        <v>14028</v>
      </c>
      <c r="F54" s="364">
        <v>8410</v>
      </c>
      <c r="G54" s="364">
        <v>10805</v>
      </c>
      <c r="H54" s="365">
        <v>8999</v>
      </c>
    </row>
    <row r="55" spans="1:8" s="215" customFormat="1" ht="12.75">
      <c r="A55" s="270"/>
      <c r="B55" s="264"/>
      <c r="C55" s="264"/>
    </row>
    <row r="56" spans="1:8" ht="12" customHeight="1">
      <c r="E56" s="366"/>
    </row>
    <row r="57" spans="1:8" ht="12" customHeight="1">
      <c r="A57" s="367"/>
    </row>
    <row r="58" spans="1:8" ht="12" customHeight="1">
      <c r="E58" s="366"/>
    </row>
    <row r="62" spans="1:8" ht="12" customHeight="1">
      <c r="E62" s="366"/>
      <c r="F62" s="366"/>
      <c r="G62" s="366"/>
    </row>
    <row r="63" spans="1:8" ht="12" customHeight="1">
      <c r="E63" s="368"/>
      <c r="F63" s="368"/>
      <c r="G63" s="368"/>
    </row>
    <row r="64" spans="1:8" ht="12" customHeight="1">
      <c r="E64" s="369"/>
      <c r="F64" s="369"/>
      <c r="G64" s="369"/>
    </row>
    <row r="65" spans="5:7" ht="12" customHeight="1">
      <c r="E65" s="368"/>
      <c r="F65" s="368"/>
      <c r="G65" s="368"/>
    </row>
    <row r="66" spans="5:7" ht="12" customHeight="1">
      <c r="E66" s="366"/>
      <c r="F66" s="366"/>
      <c r="G66" s="366"/>
    </row>
    <row r="67" spans="5:7" ht="12" customHeight="1">
      <c r="E67" s="369"/>
      <c r="F67" s="369"/>
      <c r="G67" s="369"/>
    </row>
  </sheetData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7"/>
  <sheetViews>
    <sheetView showGridLines="0" zoomScaleNormal="100" zoomScaleSheetLayoutView="90" workbookViewId="0">
      <pane xSplit="3" ySplit="4" topLeftCell="D5" activePane="bottomRight" state="frozen"/>
      <selection activeCell="J76" sqref="J76"/>
      <selection pane="topRight" activeCell="J76" sqref="J76"/>
      <selection pane="bottomLeft" activeCell="J76" sqref="J76"/>
      <selection pane="bottomRight" activeCell="J76" sqref="J76"/>
    </sheetView>
  </sheetViews>
  <sheetFormatPr defaultColWidth="7.28515625" defaultRowHeight="12.75"/>
  <cols>
    <col min="1" max="2" width="3.42578125" style="50" customWidth="1"/>
    <col min="3" max="3" width="42.85546875" style="50" customWidth="1"/>
    <col min="4" max="4" width="12.42578125" style="373" customWidth="1"/>
    <col min="5" max="7" width="12.7109375" style="373" customWidth="1"/>
    <col min="8" max="8" width="12.42578125" style="373" customWidth="1"/>
    <col min="9" max="16384" width="7.28515625" style="373"/>
  </cols>
  <sheetData>
    <row r="1" spans="1:8" ht="12" customHeight="1">
      <c r="A1" s="1" t="s">
        <v>61</v>
      </c>
      <c r="B1" s="370"/>
      <c r="C1" s="371"/>
      <c r="D1" s="5">
        <v>2016</v>
      </c>
      <c r="E1" s="4">
        <v>2016</v>
      </c>
      <c r="F1" s="4">
        <v>2016</v>
      </c>
      <c r="G1" s="4">
        <v>2016</v>
      </c>
      <c r="H1" s="372">
        <v>2017</v>
      </c>
    </row>
    <row r="2" spans="1:8" ht="12" customHeight="1">
      <c r="A2" s="374" t="s">
        <v>165</v>
      </c>
      <c r="B2" s="375"/>
      <c r="C2" s="376"/>
      <c r="D2" s="10" t="s">
        <v>2</v>
      </c>
      <c r="E2" s="10" t="s">
        <v>3</v>
      </c>
      <c r="F2" s="10" t="s">
        <v>4</v>
      </c>
      <c r="G2" s="10" t="s">
        <v>5</v>
      </c>
      <c r="H2" s="11" t="s">
        <v>2</v>
      </c>
    </row>
    <row r="3" spans="1:8" ht="12" customHeight="1">
      <c r="A3" s="374"/>
      <c r="B3" s="375"/>
      <c r="C3" s="376"/>
      <c r="D3" s="11"/>
      <c r="E3" s="10"/>
      <c r="F3" s="10"/>
      <c r="G3" s="10"/>
      <c r="H3" s="377"/>
    </row>
    <row r="4" spans="1:8" ht="12" customHeight="1">
      <c r="A4" s="378" t="s">
        <v>166</v>
      </c>
      <c r="B4" s="379"/>
      <c r="C4" s="380"/>
      <c r="D4" s="18"/>
      <c r="E4" s="17"/>
      <c r="F4" s="17"/>
      <c r="G4" s="17"/>
      <c r="H4" s="18"/>
    </row>
    <row r="5" spans="1:8" ht="12" customHeight="1">
      <c r="A5" s="381"/>
      <c r="D5" s="382"/>
      <c r="E5" s="383"/>
      <c r="F5" s="383"/>
      <c r="G5" s="383"/>
      <c r="H5" s="382"/>
    </row>
    <row r="6" spans="1:8" ht="12" customHeight="1">
      <c r="A6" s="384" t="s">
        <v>167</v>
      </c>
      <c r="B6" s="385"/>
      <c r="D6" s="386"/>
      <c r="E6" s="387"/>
      <c r="F6" s="387"/>
      <c r="G6" s="387"/>
      <c r="H6" s="386"/>
    </row>
    <row r="7" spans="1:8" ht="12" customHeight="1">
      <c r="A7" s="388"/>
      <c r="C7" s="385"/>
      <c r="D7" s="382"/>
      <c r="E7" s="383"/>
      <c r="F7" s="383"/>
      <c r="G7" s="383"/>
      <c r="H7" s="382"/>
    </row>
    <row r="8" spans="1:8" ht="12" customHeight="1">
      <c r="A8" s="389"/>
      <c r="B8" s="390"/>
      <c r="C8" s="391" t="s">
        <v>16</v>
      </c>
      <c r="D8" s="392">
        <v>34611</v>
      </c>
      <c r="E8" s="393">
        <v>35129</v>
      </c>
      <c r="F8" s="393">
        <v>35021</v>
      </c>
      <c r="G8" s="393">
        <v>34289</v>
      </c>
      <c r="H8" s="392">
        <v>32917</v>
      </c>
    </row>
    <row r="9" spans="1:8" ht="12" customHeight="1">
      <c r="A9" s="389"/>
      <c r="B9" s="390"/>
      <c r="C9" s="391" t="s">
        <v>168</v>
      </c>
      <c r="D9" s="392">
        <v>17741</v>
      </c>
      <c r="E9" s="393">
        <v>18152</v>
      </c>
      <c r="F9" s="393">
        <v>18533</v>
      </c>
      <c r="G9" s="393">
        <v>18700</v>
      </c>
      <c r="H9" s="392">
        <v>19522</v>
      </c>
    </row>
    <row r="10" spans="1:8" ht="12" customHeight="1">
      <c r="A10" s="381"/>
      <c r="C10" s="391" t="s">
        <v>14</v>
      </c>
      <c r="D10" s="394">
        <v>12898</v>
      </c>
      <c r="E10" s="393">
        <v>15745.999999999998</v>
      </c>
      <c r="F10" s="393">
        <v>16894</v>
      </c>
      <c r="G10" s="393">
        <v>17882</v>
      </c>
      <c r="H10" s="394">
        <v>14483</v>
      </c>
    </row>
    <row r="11" spans="1:8" ht="12" customHeight="1">
      <c r="A11" s="388"/>
      <c r="B11" s="390" t="s">
        <v>169</v>
      </c>
      <c r="D11" s="386">
        <v>65250</v>
      </c>
      <c r="E11" s="387">
        <v>69027</v>
      </c>
      <c r="F11" s="387">
        <v>70448</v>
      </c>
      <c r="G11" s="387">
        <v>70871</v>
      </c>
      <c r="H11" s="386">
        <v>66922</v>
      </c>
    </row>
    <row r="12" spans="1:8" ht="12" customHeight="1">
      <c r="A12" s="388"/>
      <c r="C12" s="385"/>
      <c r="D12" s="394"/>
      <c r="E12" s="395"/>
      <c r="F12" s="395"/>
      <c r="G12" s="395"/>
      <c r="H12" s="394"/>
    </row>
    <row r="13" spans="1:8" ht="12" customHeight="1">
      <c r="A13" s="381"/>
      <c r="C13" s="391" t="s">
        <v>16</v>
      </c>
      <c r="D13" s="394">
        <v>11317</v>
      </c>
      <c r="E13" s="395">
        <v>11479</v>
      </c>
      <c r="F13" s="395">
        <v>10924</v>
      </c>
      <c r="G13" s="395">
        <v>10768</v>
      </c>
      <c r="H13" s="394">
        <v>10480</v>
      </c>
    </row>
    <row r="14" spans="1:8" ht="12" customHeight="1">
      <c r="A14" s="381"/>
      <c r="C14" s="50" t="s">
        <v>17</v>
      </c>
      <c r="D14" s="392">
        <v>10856</v>
      </c>
      <c r="E14" s="393">
        <v>11269</v>
      </c>
      <c r="F14" s="393">
        <v>10671</v>
      </c>
      <c r="G14" s="393">
        <v>10879</v>
      </c>
      <c r="H14" s="392">
        <v>10783</v>
      </c>
    </row>
    <row r="15" spans="1:8" ht="12" customHeight="1">
      <c r="A15" s="381"/>
      <c r="C15" s="50" t="s">
        <v>18</v>
      </c>
      <c r="D15" s="392">
        <v>9475</v>
      </c>
      <c r="E15" s="393">
        <v>9929</v>
      </c>
      <c r="F15" s="393">
        <v>9650</v>
      </c>
      <c r="G15" s="393">
        <v>9779</v>
      </c>
      <c r="H15" s="392">
        <v>10296</v>
      </c>
    </row>
    <row r="16" spans="1:8" ht="12" customHeight="1">
      <c r="A16" s="381"/>
      <c r="C16" s="396" t="s">
        <v>21</v>
      </c>
      <c r="D16" s="392">
        <v>11444</v>
      </c>
      <c r="E16" s="393">
        <v>11430</v>
      </c>
      <c r="F16" s="393">
        <v>11071</v>
      </c>
      <c r="G16" s="393">
        <v>12188</v>
      </c>
      <c r="H16" s="392">
        <v>11127</v>
      </c>
    </row>
    <row r="17" spans="1:8" ht="12" customHeight="1">
      <c r="A17" s="388"/>
      <c r="B17" s="390" t="s">
        <v>170</v>
      </c>
      <c r="D17" s="386">
        <v>43092</v>
      </c>
      <c r="E17" s="387">
        <v>44107</v>
      </c>
      <c r="F17" s="387">
        <v>42316</v>
      </c>
      <c r="G17" s="387">
        <v>43614</v>
      </c>
      <c r="H17" s="386">
        <f>SUM(H13:H16)</f>
        <v>42686</v>
      </c>
    </row>
    <row r="18" spans="1:8" ht="12" customHeight="1">
      <c r="A18" s="388"/>
      <c r="B18" s="390"/>
      <c r="D18" s="386"/>
      <c r="E18" s="387"/>
      <c r="F18" s="387"/>
      <c r="G18" s="387"/>
      <c r="H18" s="386"/>
    </row>
    <row r="19" spans="1:8" ht="12" customHeight="1">
      <c r="A19" s="388"/>
      <c r="B19" s="390" t="s">
        <v>171</v>
      </c>
      <c r="D19" s="386">
        <v>15144</v>
      </c>
      <c r="E19" s="387">
        <v>13112</v>
      </c>
      <c r="F19" s="387">
        <v>14749</v>
      </c>
      <c r="G19" s="387">
        <v>22486</v>
      </c>
      <c r="H19" s="386">
        <v>16938</v>
      </c>
    </row>
    <row r="20" spans="1:8" ht="12" customHeight="1">
      <c r="A20" s="381"/>
      <c r="B20" s="385"/>
      <c r="D20" s="392"/>
      <c r="E20" s="393"/>
      <c r="F20" s="393"/>
      <c r="G20" s="393"/>
      <c r="H20" s="392"/>
    </row>
    <row r="21" spans="1:8" ht="12" customHeight="1">
      <c r="A21" s="388"/>
      <c r="B21" s="390" t="s">
        <v>172</v>
      </c>
      <c r="D21" s="386">
        <v>2313</v>
      </c>
      <c r="E21" s="387">
        <v>1490</v>
      </c>
      <c r="F21" s="387">
        <v>1459</v>
      </c>
      <c r="G21" s="387">
        <v>1516</v>
      </c>
      <c r="H21" s="386">
        <v>1580</v>
      </c>
    </row>
    <row r="22" spans="1:8" ht="12" customHeight="1">
      <c r="A22" s="381"/>
      <c r="B22" s="397"/>
      <c r="D22" s="392"/>
      <c r="E22" s="393"/>
      <c r="F22" s="393"/>
      <c r="G22" s="393"/>
      <c r="H22" s="392"/>
    </row>
    <row r="23" spans="1:8" ht="12" customHeight="1">
      <c r="A23" s="398" t="s">
        <v>173</v>
      </c>
      <c r="B23" s="399"/>
      <c r="C23" s="400"/>
      <c r="D23" s="401">
        <v>125799</v>
      </c>
      <c r="E23" s="402">
        <v>127736</v>
      </c>
      <c r="F23" s="402">
        <v>128972</v>
      </c>
      <c r="G23" s="402">
        <v>138487</v>
      </c>
      <c r="H23" s="401">
        <v>128126</v>
      </c>
    </row>
    <row r="24" spans="1:8" ht="12" customHeight="1">
      <c r="A24" s="381"/>
      <c r="B24" s="385"/>
      <c r="D24" s="392"/>
      <c r="E24" s="393"/>
      <c r="F24" s="393"/>
      <c r="G24" s="393"/>
      <c r="H24" s="392"/>
    </row>
    <row r="25" spans="1:8" ht="12" customHeight="1">
      <c r="A25" s="398" t="s">
        <v>32</v>
      </c>
      <c r="B25" s="399"/>
      <c r="C25" s="400"/>
      <c r="D25" s="401">
        <v>-45724</v>
      </c>
      <c r="E25" s="402">
        <v>-44331</v>
      </c>
      <c r="F25" s="402">
        <v>-47210</v>
      </c>
      <c r="G25" s="402">
        <v>-58779</v>
      </c>
      <c r="H25" s="401">
        <v>-49314</v>
      </c>
    </row>
    <row r="26" spans="1:8" ht="12" customHeight="1">
      <c r="A26" s="381"/>
      <c r="B26" s="385"/>
      <c r="D26" s="392"/>
      <c r="E26" s="393"/>
      <c r="F26" s="393"/>
      <c r="G26" s="393"/>
      <c r="H26" s="392"/>
    </row>
    <row r="27" spans="1:8" ht="12" customHeight="1">
      <c r="A27" s="398" t="s">
        <v>174</v>
      </c>
      <c r="B27" s="399"/>
      <c r="C27" s="400"/>
      <c r="D27" s="401">
        <v>80075</v>
      </c>
      <c r="E27" s="402">
        <v>83405</v>
      </c>
      <c r="F27" s="402">
        <v>81762</v>
      </c>
      <c r="G27" s="402">
        <v>79708</v>
      </c>
      <c r="H27" s="401">
        <v>78812</v>
      </c>
    </row>
    <row r="28" spans="1:8" ht="12" customHeight="1">
      <c r="A28" s="388"/>
      <c r="B28" s="403"/>
      <c r="C28" s="74" t="s">
        <v>35</v>
      </c>
      <c r="D28" s="392">
        <v>-7265</v>
      </c>
      <c r="E28" s="393">
        <v>0</v>
      </c>
      <c r="F28" s="393">
        <v>0</v>
      </c>
      <c r="G28" s="393">
        <v>0</v>
      </c>
      <c r="H28" s="392">
        <v>-7418</v>
      </c>
    </row>
    <row r="29" spans="1:8" ht="12" customHeight="1">
      <c r="A29" s="388"/>
      <c r="B29" s="403"/>
      <c r="C29" s="404" t="s">
        <v>175</v>
      </c>
      <c r="D29" s="392">
        <v>-31560</v>
      </c>
      <c r="E29" s="393">
        <v>-38459</v>
      </c>
      <c r="F29" s="393">
        <v>-36627</v>
      </c>
      <c r="G29" s="393">
        <f>'[2]MT-HU P&amp;L QoQ'!$O$35+'[2]MT-HU P&amp;L QoQ'!$O$37+'[2]MT-HU P&amp;L QoQ'!$O$38</f>
        <v>-42119</v>
      </c>
      <c r="H29" s="392">
        <v>-38301</v>
      </c>
    </row>
    <row r="30" spans="1:8" ht="12" customHeight="1">
      <c r="A30" s="398" t="s">
        <v>176</v>
      </c>
      <c r="B30" s="399"/>
      <c r="C30" s="405"/>
      <c r="D30" s="401">
        <v>41250</v>
      </c>
      <c r="E30" s="402">
        <v>44946</v>
      </c>
      <c r="F30" s="402">
        <v>45135</v>
      </c>
      <c r="G30" s="402">
        <v>37589</v>
      </c>
      <c r="H30" s="401">
        <f>SUM(H27:H29)</f>
        <v>33093</v>
      </c>
    </row>
    <row r="31" spans="1:8" ht="12" customHeight="1">
      <c r="A31" s="406" t="s">
        <v>177</v>
      </c>
      <c r="B31" s="407"/>
      <c r="C31" s="408"/>
      <c r="D31" s="409">
        <v>10207</v>
      </c>
      <c r="E31" s="410">
        <v>21030</v>
      </c>
      <c r="F31" s="410">
        <v>19835</v>
      </c>
      <c r="G31" s="410">
        <v>36500</v>
      </c>
      <c r="H31" s="409">
        <v>14636</v>
      </c>
    </row>
    <row r="32" spans="1:8" ht="12" customHeight="1">
      <c r="A32" s="411"/>
      <c r="D32" s="392"/>
      <c r="E32" s="393"/>
      <c r="F32" s="393"/>
      <c r="G32" s="393"/>
      <c r="H32" s="392"/>
    </row>
    <row r="33" spans="1:8" ht="12" customHeight="1">
      <c r="A33" s="384" t="s">
        <v>178</v>
      </c>
      <c r="B33" s="397"/>
      <c r="D33" s="386"/>
      <c r="E33" s="387"/>
      <c r="F33" s="387"/>
      <c r="G33" s="387"/>
      <c r="H33" s="386"/>
    </row>
    <row r="34" spans="1:8" ht="12" customHeight="1">
      <c r="A34" s="411"/>
      <c r="B34" s="397"/>
      <c r="C34" s="403"/>
      <c r="D34" s="386"/>
      <c r="E34" s="387"/>
      <c r="F34" s="387"/>
      <c r="G34" s="387"/>
      <c r="H34" s="386"/>
    </row>
    <row r="35" spans="1:8" ht="12" customHeight="1">
      <c r="A35" s="389"/>
      <c r="B35" s="390"/>
      <c r="C35" s="391" t="s">
        <v>16</v>
      </c>
      <c r="D35" s="392">
        <v>4356</v>
      </c>
      <c r="E35" s="393">
        <v>4428</v>
      </c>
      <c r="F35" s="393">
        <v>5000</v>
      </c>
      <c r="G35" s="393">
        <v>4477</v>
      </c>
      <c r="H35" s="392">
        <v>4137</v>
      </c>
    </row>
    <row r="36" spans="1:8" ht="12" customHeight="1">
      <c r="A36" s="389"/>
      <c r="B36" s="390"/>
      <c r="C36" s="391" t="s">
        <v>168</v>
      </c>
      <c r="D36" s="392">
        <v>1411</v>
      </c>
      <c r="E36" s="393">
        <v>1554</v>
      </c>
      <c r="F36" s="393">
        <v>1905</v>
      </c>
      <c r="G36" s="393">
        <v>1701</v>
      </c>
      <c r="H36" s="392">
        <v>1817</v>
      </c>
    </row>
    <row r="37" spans="1:8" ht="12" customHeight="1">
      <c r="A37" s="381"/>
      <c r="C37" s="391" t="s">
        <v>14</v>
      </c>
      <c r="D37" s="394">
        <v>1270</v>
      </c>
      <c r="E37" s="395">
        <v>1444</v>
      </c>
      <c r="F37" s="395">
        <v>1462</v>
      </c>
      <c r="G37" s="395">
        <v>1609</v>
      </c>
      <c r="H37" s="394">
        <v>1374</v>
      </c>
    </row>
    <row r="38" spans="1:8" ht="12" customHeight="1">
      <c r="A38" s="388"/>
      <c r="B38" s="390" t="s">
        <v>169</v>
      </c>
      <c r="D38" s="386">
        <v>7037</v>
      </c>
      <c r="E38" s="387">
        <v>7426</v>
      </c>
      <c r="F38" s="387">
        <v>8367</v>
      </c>
      <c r="G38" s="387">
        <v>7787</v>
      </c>
      <c r="H38" s="386">
        <v>7328</v>
      </c>
    </row>
    <row r="39" spans="1:8" ht="12" customHeight="1">
      <c r="A39" s="388"/>
      <c r="C39" s="385"/>
      <c r="D39" s="394"/>
      <c r="E39" s="395"/>
      <c r="F39" s="395"/>
      <c r="G39" s="395"/>
      <c r="H39" s="394"/>
    </row>
    <row r="40" spans="1:8" ht="12" customHeight="1">
      <c r="A40" s="381"/>
      <c r="C40" s="391" t="s">
        <v>16</v>
      </c>
      <c r="D40" s="394">
        <v>1406</v>
      </c>
      <c r="E40" s="395">
        <v>1394</v>
      </c>
      <c r="F40" s="395">
        <v>1353</v>
      </c>
      <c r="G40" s="395">
        <v>1534</v>
      </c>
      <c r="H40" s="394">
        <v>1274</v>
      </c>
    </row>
    <row r="41" spans="1:8" ht="12" customHeight="1">
      <c r="A41" s="381"/>
      <c r="C41" s="50" t="s">
        <v>17</v>
      </c>
      <c r="D41" s="392">
        <v>1413</v>
      </c>
      <c r="E41" s="393">
        <v>1415</v>
      </c>
      <c r="F41" s="393">
        <v>1397</v>
      </c>
      <c r="G41" s="393">
        <v>1392</v>
      </c>
      <c r="H41" s="392">
        <v>1366</v>
      </c>
    </row>
    <row r="42" spans="1:8" ht="12" customHeight="1">
      <c r="A42" s="381"/>
      <c r="C42" s="50" t="s">
        <v>18</v>
      </c>
      <c r="D42" s="392">
        <v>723</v>
      </c>
      <c r="E42" s="393">
        <v>749</v>
      </c>
      <c r="F42" s="393">
        <v>765</v>
      </c>
      <c r="G42" s="393">
        <v>789</v>
      </c>
      <c r="H42" s="392">
        <v>806</v>
      </c>
    </row>
    <row r="43" spans="1:8" ht="12" customHeight="1">
      <c r="A43" s="381"/>
      <c r="C43" s="396" t="s">
        <v>21</v>
      </c>
      <c r="D43" s="392">
        <v>1789</v>
      </c>
      <c r="E43" s="393">
        <v>1614.9999999999998</v>
      </c>
      <c r="F43" s="393">
        <v>1584</v>
      </c>
      <c r="G43" s="393">
        <v>1659</v>
      </c>
      <c r="H43" s="392">
        <v>1457</v>
      </c>
    </row>
    <row r="44" spans="1:8" ht="12" customHeight="1">
      <c r="A44" s="388"/>
      <c r="B44" s="390" t="s">
        <v>170</v>
      </c>
      <c r="D44" s="386">
        <v>5331</v>
      </c>
      <c r="E44" s="387">
        <v>5173</v>
      </c>
      <c r="F44" s="387">
        <v>5099</v>
      </c>
      <c r="G44" s="387">
        <v>5374</v>
      </c>
      <c r="H44" s="386">
        <v>4903</v>
      </c>
    </row>
    <row r="45" spans="1:8" ht="12" customHeight="1">
      <c r="A45" s="388"/>
      <c r="B45" s="390"/>
      <c r="D45" s="386"/>
      <c r="E45" s="387"/>
      <c r="F45" s="387"/>
      <c r="G45" s="387"/>
      <c r="H45" s="386"/>
    </row>
    <row r="46" spans="1:8" ht="12" customHeight="1">
      <c r="A46" s="388"/>
      <c r="B46" s="390" t="s">
        <v>171</v>
      </c>
      <c r="D46" s="386">
        <v>236</v>
      </c>
      <c r="E46" s="387">
        <v>740</v>
      </c>
      <c r="F46" s="387">
        <v>511</v>
      </c>
      <c r="G46" s="387">
        <v>333</v>
      </c>
      <c r="H46" s="386">
        <v>191</v>
      </c>
    </row>
    <row r="47" spans="1:8" ht="12" customHeight="1">
      <c r="A47" s="412"/>
      <c r="B47" s="397"/>
      <c r="C47" s="403"/>
      <c r="D47" s="386"/>
      <c r="E47" s="387"/>
      <c r="F47" s="387"/>
      <c r="G47" s="387"/>
      <c r="H47" s="386"/>
    </row>
    <row r="48" spans="1:8" ht="12" customHeight="1">
      <c r="A48" s="398" t="s">
        <v>173</v>
      </c>
      <c r="B48" s="413"/>
      <c r="C48" s="400"/>
      <c r="D48" s="401">
        <v>12604</v>
      </c>
      <c r="E48" s="402">
        <v>13339</v>
      </c>
      <c r="F48" s="402">
        <v>13977</v>
      </c>
      <c r="G48" s="402">
        <v>13494</v>
      </c>
      <c r="H48" s="401">
        <v>12422</v>
      </c>
    </row>
    <row r="49" spans="1:8" ht="12" customHeight="1">
      <c r="A49" s="381"/>
      <c r="B49" s="385"/>
      <c r="D49" s="392"/>
      <c r="E49" s="393"/>
      <c r="F49" s="393"/>
      <c r="G49" s="393"/>
      <c r="H49" s="392"/>
    </row>
    <row r="50" spans="1:8" ht="12" customHeight="1">
      <c r="A50" s="398" t="s">
        <v>32</v>
      </c>
      <c r="B50" s="399"/>
      <c r="C50" s="400"/>
      <c r="D50" s="401">
        <v>-4000</v>
      </c>
      <c r="E50" s="402">
        <v>-4516</v>
      </c>
      <c r="F50" s="402">
        <v>-3967</v>
      </c>
      <c r="G50" s="402">
        <v>-4095</v>
      </c>
      <c r="H50" s="401">
        <v>-3656</v>
      </c>
    </row>
    <row r="51" spans="1:8" ht="12" customHeight="1">
      <c r="A51" s="381"/>
      <c r="B51" s="385"/>
      <c r="D51" s="392"/>
      <c r="E51" s="393"/>
      <c r="F51" s="393"/>
      <c r="G51" s="393"/>
      <c r="H51" s="392"/>
    </row>
    <row r="52" spans="1:8" ht="12" customHeight="1">
      <c r="A52" s="398" t="s">
        <v>174</v>
      </c>
      <c r="B52" s="399"/>
      <c r="C52" s="400"/>
      <c r="D52" s="401">
        <v>8604</v>
      </c>
      <c r="E52" s="402">
        <v>8823</v>
      </c>
      <c r="F52" s="402">
        <v>10010</v>
      </c>
      <c r="G52" s="402">
        <v>9399</v>
      </c>
      <c r="H52" s="401">
        <v>8766</v>
      </c>
    </row>
    <row r="53" spans="1:8" ht="12" customHeight="1">
      <c r="A53" s="414"/>
      <c r="B53" s="403"/>
      <c r="C53" s="404" t="s">
        <v>175</v>
      </c>
      <c r="D53" s="392">
        <v>-3725</v>
      </c>
      <c r="E53" s="393">
        <v>-5164.0000000000009</v>
      </c>
      <c r="F53" s="393">
        <v>-4065</v>
      </c>
      <c r="G53" s="393">
        <f>SUM('[2]Maktel P&amp;L QoQ'!$O$33:$O$35)</f>
        <v>-4720</v>
      </c>
      <c r="H53" s="392">
        <v>-3988</v>
      </c>
    </row>
    <row r="54" spans="1:8" ht="12" customHeight="1">
      <c r="A54" s="398" t="s">
        <v>176</v>
      </c>
      <c r="B54" s="413"/>
      <c r="C54" s="400"/>
      <c r="D54" s="401">
        <v>4879</v>
      </c>
      <c r="E54" s="402">
        <v>3658.9999999999991</v>
      </c>
      <c r="F54" s="402">
        <v>5945</v>
      </c>
      <c r="G54" s="402">
        <v>4679</v>
      </c>
      <c r="H54" s="401">
        <v>4778</v>
      </c>
    </row>
    <row r="55" spans="1:8" ht="12" customHeight="1">
      <c r="A55" s="415" t="s">
        <v>177</v>
      </c>
      <c r="B55" s="416"/>
      <c r="C55" s="417"/>
      <c r="D55" s="418">
        <f>+'[3]10-2'!$G$27*-1</f>
        <v>893</v>
      </c>
      <c r="E55" s="419">
        <v>1457</v>
      </c>
      <c r="F55" s="419">
        <v>2278</v>
      </c>
      <c r="G55" s="419">
        <v>5678</v>
      </c>
      <c r="H55" s="418">
        <v>824</v>
      </c>
    </row>
    <row r="56" spans="1:8" ht="12" customHeight="1">
      <c r="A56" s="411"/>
      <c r="C56" s="420"/>
      <c r="D56" s="421"/>
      <c r="E56" s="387"/>
      <c r="F56" s="387"/>
      <c r="G56" s="422"/>
      <c r="H56" s="423"/>
    </row>
    <row r="57" spans="1:8" ht="12" customHeight="1">
      <c r="A57" s="424" t="s">
        <v>179</v>
      </c>
      <c r="C57" s="391"/>
      <c r="D57" s="425"/>
      <c r="E57" s="426"/>
      <c r="F57" s="426"/>
      <c r="G57" s="426"/>
      <c r="H57" s="427"/>
    </row>
    <row r="58" spans="1:8" ht="12" customHeight="1" thickBot="1">
      <c r="A58" s="428" t="s">
        <v>180</v>
      </c>
      <c r="B58" s="429"/>
      <c r="C58" s="385"/>
      <c r="D58" s="430">
        <v>5.0599999999999996</v>
      </c>
      <c r="E58" s="431">
        <v>5.07</v>
      </c>
      <c r="F58" s="431">
        <v>5.0653564091450258</v>
      </c>
      <c r="G58" s="431">
        <v>5.04</v>
      </c>
      <c r="H58" s="432">
        <v>5.0199999999999996</v>
      </c>
    </row>
    <row r="59" spans="1:8" ht="12" customHeight="1">
      <c r="A59" s="433"/>
      <c r="B59" s="434"/>
      <c r="C59" s="435"/>
      <c r="D59" s="436"/>
      <c r="E59" s="437"/>
      <c r="F59" s="437"/>
      <c r="G59" s="437"/>
      <c r="H59" s="436"/>
    </row>
    <row r="60" spans="1:8" ht="12" customHeight="1">
      <c r="A60" s="438"/>
      <c r="B60" s="438"/>
      <c r="C60" s="433"/>
      <c r="D60" s="436"/>
      <c r="E60" s="439"/>
      <c r="F60" s="439"/>
      <c r="G60" s="439"/>
      <c r="H60" s="436"/>
    </row>
    <row r="61" spans="1:8" ht="12" customHeight="1">
      <c r="A61" s="440"/>
      <c r="B61" s="441"/>
      <c r="C61" s="438"/>
      <c r="D61" s="436"/>
      <c r="E61" s="422"/>
      <c r="F61" s="422"/>
      <c r="G61" s="422"/>
      <c r="H61" s="436"/>
    </row>
    <row r="62" spans="1:8" ht="12" customHeight="1">
      <c r="A62" s="440"/>
      <c r="B62" s="438"/>
      <c r="C62" s="440"/>
      <c r="D62" s="436"/>
      <c r="E62" s="439"/>
      <c r="F62" s="439"/>
      <c r="G62" s="439"/>
      <c r="H62" s="436"/>
    </row>
    <row r="63" spans="1:8" ht="12" customHeight="1">
      <c r="A63" s="438"/>
      <c r="B63" s="438"/>
      <c r="C63" s="433"/>
      <c r="D63" s="436"/>
      <c r="E63" s="439"/>
      <c r="F63" s="439"/>
      <c r="G63" s="439"/>
      <c r="H63" s="436"/>
    </row>
    <row r="64" spans="1:8" ht="12" customHeight="1">
      <c r="A64" s="438"/>
      <c r="B64" s="438"/>
      <c r="C64" s="438"/>
      <c r="D64" s="436"/>
      <c r="E64" s="437"/>
      <c r="F64" s="437"/>
      <c r="G64" s="437"/>
      <c r="H64" s="436"/>
    </row>
    <row r="65" spans="1:8" ht="12" customHeight="1">
      <c r="A65" s="438"/>
      <c r="B65" s="438"/>
      <c r="C65" s="438"/>
      <c r="D65" s="436"/>
      <c r="E65" s="437"/>
      <c r="F65" s="437"/>
      <c r="G65" s="437"/>
      <c r="H65" s="436"/>
    </row>
    <row r="66" spans="1:8" ht="12" customHeight="1">
      <c r="A66" s="438"/>
      <c r="B66" s="438"/>
      <c r="C66" s="442"/>
      <c r="D66" s="436"/>
      <c r="E66" s="437"/>
      <c r="F66" s="437"/>
      <c r="G66" s="437"/>
      <c r="H66" s="436"/>
    </row>
    <row r="67" spans="1:8" ht="12" customHeight="1">
      <c r="A67" s="440"/>
      <c r="B67" s="441"/>
      <c r="C67" s="438"/>
      <c r="D67" s="436"/>
      <c r="E67" s="422"/>
      <c r="F67" s="422"/>
      <c r="G67" s="422"/>
      <c r="H67" s="436"/>
    </row>
    <row r="68" spans="1:8" ht="12" customHeight="1">
      <c r="A68" s="440"/>
      <c r="B68" s="441"/>
      <c r="C68" s="438"/>
      <c r="D68" s="436"/>
      <c r="E68" s="422"/>
      <c r="F68" s="422"/>
      <c r="G68" s="422"/>
      <c r="H68" s="436"/>
    </row>
    <row r="69" spans="1:8" ht="12" customHeight="1">
      <c r="A69" s="440"/>
      <c r="B69" s="441"/>
      <c r="C69" s="438"/>
      <c r="D69" s="436"/>
      <c r="E69" s="422"/>
      <c r="F69" s="422"/>
      <c r="G69" s="422"/>
      <c r="H69" s="436"/>
    </row>
    <row r="70" spans="1:8" ht="12" customHeight="1">
      <c r="A70" s="443"/>
      <c r="B70" s="444"/>
      <c r="C70" s="443"/>
      <c r="D70" s="436"/>
      <c r="E70" s="422"/>
      <c r="F70" s="422"/>
      <c r="G70" s="422"/>
      <c r="H70" s="436"/>
    </row>
    <row r="71" spans="1:8" ht="12" customHeight="1">
      <c r="A71" s="440"/>
      <c r="B71" s="441"/>
      <c r="C71" s="438"/>
      <c r="D71" s="436"/>
      <c r="E71" s="422"/>
      <c r="F71" s="422"/>
      <c r="G71" s="422"/>
      <c r="H71" s="436"/>
    </row>
    <row r="72" spans="1:8" ht="12" customHeight="1">
      <c r="A72" s="438"/>
      <c r="B72" s="440"/>
      <c r="C72" s="438"/>
      <c r="D72" s="436"/>
      <c r="E72" s="437"/>
      <c r="F72" s="437"/>
      <c r="G72" s="437"/>
      <c r="H72" s="436"/>
    </row>
    <row r="73" spans="1:8" ht="12" customHeight="1">
      <c r="A73" s="440"/>
      <c r="B73" s="443"/>
      <c r="C73" s="438"/>
      <c r="D73" s="436"/>
      <c r="E73" s="422"/>
      <c r="F73" s="422"/>
      <c r="G73" s="422"/>
      <c r="H73" s="436"/>
    </row>
    <row r="74" spans="1:8" ht="12" customHeight="1">
      <c r="A74" s="438"/>
      <c r="B74" s="440"/>
      <c r="C74" s="438"/>
      <c r="D74" s="436"/>
      <c r="E74" s="437"/>
      <c r="F74" s="437"/>
      <c r="G74" s="437"/>
      <c r="H74" s="436"/>
    </row>
    <row r="75" spans="1:8" ht="12" customHeight="1">
      <c r="A75" s="440"/>
      <c r="B75" s="443"/>
      <c r="C75" s="438"/>
      <c r="D75" s="436"/>
      <c r="E75" s="422"/>
      <c r="F75" s="422"/>
      <c r="G75" s="422"/>
      <c r="H75" s="436"/>
    </row>
    <row r="76" spans="1:8" ht="12" customHeight="1">
      <c r="A76" s="444"/>
      <c r="B76" s="443"/>
      <c r="C76" s="445"/>
      <c r="D76" s="436"/>
      <c r="E76" s="437"/>
      <c r="F76" s="437"/>
      <c r="G76" s="437"/>
      <c r="H76" s="436"/>
    </row>
    <row r="77" spans="1:8" ht="12" customHeight="1">
      <c r="A77" s="440"/>
      <c r="B77" s="441"/>
      <c r="C77" s="438"/>
      <c r="D77" s="436"/>
      <c r="E77" s="422"/>
      <c r="F77" s="422"/>
      <c r="G77" s="422"/>
      <c r="H77" s="436"/>
    </row>
    <row r="78" spans="1:8" ht="12" customHeight="1">
      <c r="A78" s="440"/>
      <c r="B78" s="443"/>
      <c r="C78" s="440"/>
      <c r="D78" s="436"/>
      <c r="E78" s="446"/>
      <c r="F78" s="446"/>
      <c r="G78" s="446"/>
      <c r="H78" s="436"/>
    </row>
    <row r="79" spans="1:8" ht="12" customHeight="1">
      <c r="A79" s="440"/>
      <c r="B79" s="443"/>
      <c r="C79" s="440"/>
      <c r="D79" s="436"/>
      <c r="E79" s="447"/>
      <c r="F79" s="447"/>
      <c r="G79" s="447"/>
      <c r="H79" s="436"/>
    </row>
    <row r="80" spans="1:8" ht="12" customHeight="1">
      <c r="A80" s="448"/>
      <c r="B80" s="438"/>
      <c r="C80" s="433"/>
      <c r="D80" s="436"/>
      <c r="E80" s="449"/>
      <c r="F80" s="449"/>
      <c r="G80" s="449"/>
      <c r="H80" s="436"/>
    </row>
    <row r="81" spans="1:8" ht="12" customHeight="1">
      <c r="A81" s="444"/>
      <c r="B81" s="450"/>
      <c r="C81" s="451"/>
      <c r="D81" s="436"/>
      <c r="E81" s="452"/>
      <c r="F81" s="452"/>
      <c r="G81" s="452"/>
      <c r="H81" s="436"/>
    </row>
    <row r="82" spans="1:8" ht="12" customHeight="1">
      <c r="A82" s="444"/>
      <c r="B82" s="450"/>
      <c r="C82" s="440"/>
      <c r="D82" s="436"/>
      <c r="E82" s="452"/>
      <c r="F82" s="452"/>
      <c r="G82" s="452"/>
      <c r="H82" s="436"/>
    </row>
    <row r="83" spans="1:8" s="455" customFormat="1" ht="15.75" customHeight="1">
      <c r="A83" s="453"/>
      <c r="B83" s="453"/>
      <c r="C83" s="453"/>
      <c r="D83" s="454"/>
      <c r="E83" s="454"/>
      <c r="F83" s="454"/>
      <c r="G83" s="454"/>
      <c r="H83" s="454"/>
    </row>
    <row r="84" spans="1:8" s="455" customFormat="1" ht="27" customHeight="1">
      <c r="A84" s="602"/>
      <c r="B84" s="602"/>
      <c r="C84" s="602"/>
      <c r="F84" s="456"/>
      <c r="G84" s="456"/>
    </row>
    <row r="85" spans="1:8" s="455" customFormat="1" ht="12.75" customHeight="1">
      <c r="A85" s="457"/>
      <c r="B85" s="397"/>
      <c r="C85" s="429"/>
    </row>
    <row r="86" spans="1:8">
      <c r="A86" s="391"/>
      <c r="C86" s="391"/>
    </row>
    <row r="87" spans="1:8">
      <c r="A87" s="458"/>
      <c r="C87" s="391"/>
    </row>
  </sheetData>
  <mergeCells count="1">
    <mergeCell ref="A84:C84"/>
  </mergeCells>
  <pageMargins left="0.59055118110236227" right="0.59055118110236227" top="0.59055118110236227" bottom="0.59055118110236227" header="0.51181102362204722" footer="0.51181102362204722"/>
  <pageSetup paperSize="9" scale="52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3"/>
  <sheetViews>
    <sheetView showGridLines="0" zoomScaleNormal="100" zoomScaleSheetLayoutView="100" workbookViewId="0">
      <pane xSplit="1" ySplit="4" topLeftCell="B17" activePane="bottomRight" state="frozen"/>
      <selection activeCell="J76" sqref="J76"/>
      <selection pane="topRight" activeCell="J76" sqref="J76"/>
      <selection pane="bottomLeft" activeCell="J76" sqref="J76"/>
      <selection pane="bottomRight" activeCell="A45" sqref="A45"/>
    </sheetView>
  </sheetViews>
  <sheetFormatPr defaultRowHeight="14.1" customHeight="1"/>
  <cols>
    <col min="1" max="1" width="63.5703125" style="367" customWidth="1"/>
    <col min="2" max="2" width="14.140625" style="367" customWidth="1"/>
    <col min="3" max="5" width="12.7109375" style="462" customWidth="1"/>
    <col min="6" max="6" width="13.140625" style="462" customWidth="1"/>
    <col min="7" max="16384" width="9.140625" style="462"/>
  </cols>
  <sheetData>
    <row r="1" spans="1:6" ht="14.1" customHeight="1">
      <c r="A1" s="459" t="s">
        <v>181</v>
      </c>
      <c r="B1" s="460">
        <v>2016</v>
      </c>
      <c r="C1" s="460">
        <v>2016</v>
      </c>
      <c r="D1" s="460">
        <v>2016</v>
      </c>
      <c r="E1" s="460">
        <v>2016</v>
      </c>
      <c r="F1" s="461">
        <v>2017</v>
      </c>
    </row>
    <row r="2" spans="1:6" ht="14.1" customHeight="1">
      <c r="A2" s="463"/>
      <c r="B2" s="219" t="s">
        <v>2</v>
      </c>
      <c r="C2" s="219" t="s">
        <v>3</v>
      </c>
      <c r="D2" s="219" t="s">
        <v>4</v>
      </c>
      <c r="E2" s="219" t="s">
        <v>5</v>
      </c>
      <c r="F2" s="222" t="s">
        <v>2</v>
      </c>
    </row>
    <row r="3" spans="1:6" ht="14.1" customHeight="1">
      <c r="A3" s="463"/>
      <c r="B3" s="464" t="s">
        <v>182</v>
      </c>
      <c r="C3" s="464" t="s">
        <v>182</v>
      </c>
      <c r="D3" s="464" t="s">
        <v>182</v>
      </c>
      <c r="E3" s="464" t="s">
        <v>182</v>
      </c>
      <c r="F3" s="286" t="s">
        <v>182</v>
      </c>
    </row>
    <row r="4" spans="1:6" ht="14.1" customHeight="1">
      <c r="A4" s="465" t="s">
        <v>183</v>
      </c>
      <c r="B4" s="466"/>
      <c r="C4" s="467"/>
      <c r="D4" s="467"/>
      <c r="E4" s="467"/>
      <c r="F4" s="226"/>
    </row>
    <row r="5" spans="1:6" ht="14.1" customHeight="1">
      <c r="A5" s="468"/>
      <c r="B5" s="469"/>
      <c r="C5" s="470"/>
      <c r="D5" s="470"/>
      <c r="E5" s="470"/>
      <c r="F5" s="471"/>
    </row>
    <row r="6" spans="1:6" ht="14.1" customHeight="1">
      <c r="A6" s="255" t="s">
        <v>184</v>
      </c>
      <c r="B6" s="472">
        <v>0.33207784509058313</v>
      </c>
      <c r="C6" s="473">
        <v>0.34567016817153357</v>
      </c>
      <c r="D6" s="473">
        <v>0.35737934413607253</v>
      </c>
      <c r="E6" s="473">
        <v>0.33200000000000002</v>
      </c>
      <c r="F6" s="474">
        <v>0.27300000000000002</v>
      </c>
    </row>
    <row r="7" spans="1:6" ht="14.1" customHeight="1">
      <c r="A7" s="255" t="s">
        <v>185</v>
      </c>
      <c r="B7" s="472">
        <v>0.14911874846377399</v>
      </c>
      <c r="C7" s="473">
        <v>0.15507812777064553</v>
      </c>
      <c r="D7" s="473">
        <v>0.1591502467364295</v>
      </c>
      <c r="E7" s="473">
        <v>7.2153407482039023E-2</v>
      </c>
      <c r="F7" s="474">
        <v>8.9831823325528262E-2</v>
      </c>
    </row>
    <row r="8" spans="1:6" ht="14.1" customHeight="1">
      <c r="A8" s="255" t="s">
        <v>186</v>
      </c>
      <c r="B8" s="472">
        <v>7.2668912568859073E-2</v>
      </c>
      <c r="C8" s="473">
        <v>7.5765850752197009E-2</v>
      </c>
      <c r="D8" s="473">
        <v>8.1405522696251703E-2</v>
      </c>
      <c r="E8" s="473">
        <v>0.12848930243584425</v>
      </c>
      <c r="F8" s="474">
        <v>2.9208509184595784E-2</v>
      </c>
    </row>
    <row r="9" spans="1:6" ht="14.1" customHeight="1">
      <c r="A9" s="255" t="s">
        <v>187</v>
      </c>
      <c r="B9" s="472">
        <v>8.0102860373248028E-2</v>
      </c>
      <c r="C9" s="473">
        <v>0.15956427250516314</v>
      </c>
      <c r="D9" s="473">
        <v>0.21608036864401153</v>
      </c>
      <c r="E9" s="473">
        <v>0.28616490795073918</v>
      </c>
      <c r="F9" s="474">
        <v>0.11</v>
      </c>
    </row>
    <row r="10" spans="1:6" ht="14.1" customHeight="1">
      <c r="A10" s="255" t="s">
        <v>124</v>
      </c>
      <c r="B10" s="475">
        <v>376557</v>
      </c>
      <c r="C10" s="476">
        <v>404106</v>
      </c>
      <c r="D10" s="476">
        <v>398658</v>
      </c>
      <c r="E10" s="476">
        <v>376557</v>
      </c>
      <c r="F10" s="477">
        <v>338313</v>
      </c>
    </row>
    <row r="11" spans="1:6" ht="14.1" customHeight="1">
      <c r="A11" s="255" t="s">
        <v>188</v>
      </c>
      <c r="B11" s="478">
        <v>0.41807948577251702</v>
      </c>
      <c r="C11" s="479">
        <v>0.42407617096700734</v>
      </c>
      <c r="D11" s="479">
        <v>0.41592426397019472</v>
      </c>
      <c r="E11" s="479">
        <v>0.39311089999895604</v>
      </c>
      <c r="F11" s="480">
        <v>0.37</v>
      </c>
    </row>
    <row r="12" spans="1:6" ht="14.1" customHeight="1" thickBot="1">
      <c r="A12" s="481" t="s">
        <v>189</v>
      </c>
      <c r="B12" s="482">
        <v>9571.1796386241913</v>
      </c>
      <c r="C12" s="483">
        <v>9589.9296386241913</v>
      </c>
      <c r="D12" s="483">
        <v>9392.9296386241913</v>
      </c>
      <c r="E12" s="483">
        <v>9432.43</v>
      </c>
      <c r="F12" s="484">
        <v>9067</v>
      </c>
    </row>
    <row r="13" spans="1:6" ht="14.1" customHeight="1" thickTop="1">
      <c r="A13" s="468"/>
      <c r="B13" s="485"/>
      <c r="C13" s="486"/>
      <c r="D13" s="486"/>
      <c r="E13" s="486"/>
      <c r="F13" s="487"/>
    </row>
    <row r="14" spans="1:6" ht="14.1" customHeight="1">
      <c r="A14" s="488" t="s">
        <v>190</v>
      </c>
      <c r="B14" s="489"/>
      <c r="C14" s="490"/>
      <c r="D14" s="490"/>
      <c r="E14" s="490"/>
      <c r="F14" s="491"/>
    </row>
    <row r="15" spans="1:6" ht="14.1" customHeight="1">
      <c r="A15" s="468"/>
      <c r="B15" s="485"/>
      <c r="C15" s="486"/>
      <c r="D15" s="486"/>
      <c r="E15" s="486"/>
      <c r="F15" s="487"/>
    </row>
    <row r="16" spans="1:6" ht="14.1" customHeight="1">
      <c r="A16" s="492" t="s">
        <v>191</v>
      </c>
      <c r="B16" s="493"/>
      <c r="C16" s="493"/>
      <c r="D16" s="493"/>
      <c r="E16" s="493"/>
      <c r="F16" s="494"/>
    </row>
    <row r="17" spans="1:6" ht="14.1" customHeight="1">
      <c r="A17" s="255"/>
      <c r="B17" s="478"/>
      <c r="C17" s="479"/>
      <c r="D17" s="479"/>
      <c r="E17" s="479"/>
      <c r="F17" s="480"/>
    </row>
    <row r="18" spans="1:6" ht="14.1" customHeight="1">
      <c r="A18" s="468" t="s">
        <v>192</v>
      </c>
      <c r="B18" s="495">
        <v>1.152551983723296</v>
      </c>
      <c r="C18" s="496" t="s">
        <v>193</v>
      </c>
      <c r="D18" s="496" t="s">
        <v>194</v>
      </c>
      <c r="E18" s="496" t="s">
        <v>193</v>
      </c>
      <c r="F18" s="497" t="s">
        <v>193</v>
      </c>
    </row>
    <row r="19" spans="1:6" ht="14.1" customHeight="1">
      <c r="A19" s="468" t="s">
        <v>195</v>
      </c>
      <c r="B19" s="495">
        <v>0.474113793743214</v>
      </c>
      <c r="C19" s="496" t="s">
        <v>193</v>
      </c>
      <c r="D19" s="496" t="s">
        <v>194</v>
      </c>
      <c r="E19" s="496" t="s">
        <v>193</v>
      </c>
      <c r="F19" s="497" t="s">
        <v>193</v>
      </c>
    </row>
    <row r="20" spans="1:6" ht="14.1" customHeight="1">
      <c r="A20" s="468" t="s">
        <v>196</v>
      </c>
      <c r="B20" s="498">
        <v>5371513</v>
      </c>
      <c r="C20" s="499">
        <v>5344240</v>
      </c>
      <c r="D20" s="499">
        <v>5301049</v>
      </c>
      <c r="E20" s="499">
        <v>5331986</v>
      </c>
      <c r="F20" s="500">
        <v>5304361</v>
      </c>
    </row>
    <row r="21" spans="1:6" ht="14.1" customHeight="1">
      <c r="A21" s="501" t="s">
        <v>197</v>
      </c>
      <c r="B21" s="495">
        <v>0.57720459766177612</v>
      </c>
      <c r="C21" s="479">
        <v>0.58195908117898898</v>
      </c>
      <c r="D21" s="479">
        <v>0.58890570526701413</v>
      </c>
      <c r="E21" s="479">
        <v>0.59167709742673746</v>
      </c>
      <c r="F21" s="497">
        <v>0.60099999999999998</v>
      </c>
    </row>
    <row r="22" spans="1:6" ht="14.1" customHeight="1">
      <c r="A22" s="468" t="s">
        <v>198</v>
      </c>
      <c r="B22" s="502">
        <v>181.86838918853388</v>
      </c>
      <c r="C22" s="503">
        <v>194.59489955942496</v>
      </c>
      <c r="D22" s="503">
        <v>191.96502726530235</v>
      </c>
      <c r="E22" s="503">
        <v>194</v>
      </c>
      <c r="F22" s="504">
        <v>195</v>
      </c>
    </row>
    <row r="23" spans="1:6" ht="14.1" customHeight="1">
      <c r="A23" s="468" t="s">
        <v>199</v>
      </c>
      <c r="B23" s="502">
        <v>3216.2913215825943</v>
      </c>
      <c r="C23" s="503">
        <v>3314.6004070076233</v>
      </c>
      <c r="D23" s="503">
        <v>3354.0369364304029</v>
      </c>
      <c r="E23" s="503">
        <v>3326</v>
      </c>
      <c r="F23" s="504">
        <v>3289</v>
      </c>
    </row>
    <row r="24" spans="1:6" ht="14.1" customHeight="1">
      <c r="A24" s="501" t="s">
        <v>200</v>
      </c>
      <c r="B24" s="505">
        <v>4830.8036000086695</v>
      </c>
      <c r="C24" s="506">
        <v>4898.2148538003221</v>
      </c>
      <c r="D24" s="506">
        <v>4882.0480077237053</v>
      </c>
      <c r="E24" s="506">
        <v>4882</v>
      </c>
      <c r="F24" s="507">
        <v>4817</v>
      </c>
    </row>
    <row r="25" spans="1:6" ht="14.1" customHeight="1">
      <c r="A25" s="501" t="s">
        <v>201</v>
      </c>
      <c r="B25" s="505">
        <v>1065.9570628110735</v>
      </c>
      <c r="C25" s="506">
        <v>1132.090088930511</v>
      </c>
      <c r="D25" s="506">
        <v>1196.7024329557678</v>
      </c>
      <c r="E25" s="506">
        <v>1085</v>
      </c>
      <c r="F25" s="507">
        <v>1031</v>
      </c>
    </row>
    <row r="26" spans="1:6" ht="14.1" customHeight="1">
      <c r="A26" s="468" t="s">
        <v>202</v>
      </c>
      <c r="B26" s="508">
        <v>0.22027639082006614</v>
      </c>
      <c r="C26" s="509">
        <v>0.1687002895088614</v>
      </c>
      <c r="D26" s="509">
        <v>0.19791510974725884</v>
      </c>
      <c r="E26" s="509">
        <v>0.16097763183822175</v>
      </c>
      <c r="F26" s="510">
        <v>0.15</v>
      </c>
    </row>
    <row r="27" spans="1:6" ht="14.1" customHeight="1">
      <c r="A27" s="501" t="s">
        <v>203</v>
      </c>
      <c r="B27" s="511">
        <v>0.11762285712072987</v>
      </c>
      <c r="C27" s="479">
        <v>9.8932657679961553E-2</v>
      </c>
      <c r="D27" s="479">
        <v>9.4956904273795703E-2</v>
      </c>
      <c r="E27" s="479">
        <v>9.0687699421879264E-2</v>
      </c>
      <c r="F27" s="512">
        <v>8.7999999999999995E-2</v>
      </c>
    </row>
    <row r="28" spans="1:6" ht="14.1" customHeight="1">
      <c r="A28" s="501" t="s">
        <v>204</v>
      </c>
      <c r="B28" s="511">
        <v>0.35699842957274119</v>
      </c>
      <c r="C28" s="479">
        <v>0.26485284522895425</v>
      </c>
      <c r="D28" s="479">
        <v>0.34327746559441619</v>
      </c>
      <c r="E28" s="479">
        <v>0.2622183886558771</v>
      </c>
      <c r="F28" s="512">
        <v>0.24114074118156806</v>
      </c>
    </row>
    <row r="29" spans="1:6" ht="14.1" customHeight="1">
      <c r="A29" s="513" t="s">
        <v>205</v>
      </c>
      <c r="B29" s="508">
        <v>0.33887912591687042</v>
      </c>
      <c r="C29" s="509">
        <v>0.34068429646590714</v>
      </c>
      <c r="D29" s="509">
        <v>0.3460619188109198</v>
      </c>
      <c r="E29" s="509">
        <v>0.35290343278793712</v>
      </c>
      <c r="F29" s="510">
        <v>0.37228017315356893</v>
      </c>
    </row>
    <row r="30" spans="1:6" ht="14.1" customHeight="1">
      <c r="A30" s="255" t="s">
        <v>206</v>
      </c>
      <c r="B30" s="505">
        <v>5915.6923118380382</v>
      </c>
      <c r="C30" s="506">
        <v>6211.0234325112524</v>
      </c>
      <c r="D30" s="506">
        <v>5517.4484189985806</v>
      </c>
      <c r="E30" s="506">
        <v>6363.4800137588745</v>
      </c>
      <c r="F30" s="507">
        <v>5084.1115726414619</v>
      </c>
    </row>
    <row r="31" spans="1:6" ht="14.1" customHeight="1">
      <c r="A31" s="255" t="s">
        <v>207</v>
      </c>
      <c r="B31" s="505">
        <v>17203.60621560067</v>
      </c>
      <c r="C31" s="506">
        <v>17562.753035303645</v>
      </c>
      <c r="D31" s="506">
        <v>17819.460726775371</v>
      </c>
      <c r="E31" s="506">
        <v>19698.994382757293</v>
      </c>
      <c r="F31" s="507">
        <v>21426.712546048639</v>
      </c>
    </row>
    <row r="32" spans="1:6" ht="14.1" customHeight="1">
      <c r="A32" s="468" t="s">
        <v>208</v>
      </c>
      <c r="B32" s="514">
        <v>2366104</v>
      </c>
      <c r="C32" s="499">
        <v>2422602</v>
      </c>
      <c r="D32" s="499">
        <v>2469111</v>
      </c>
      <c r="E32" s="499">
        <v>2554703</v>
      </c>
      <c r="F32" s="515">
        <v>2634512</v>
      </c>
    </row>
    <row r="33" spans="1:6" ht="14.1" customHeight="1">
      <c r="A33" s="255" t="s">
        <v>209</v>
      </c>
      <c r="B33" s="478">
        <v>0.83</v>
      </c>
      <c r="C33" s="479">
        <v>0.83</v>
      </c>
      <c r="D33" s="479">
        <v>0.83</v>
      </c>
      <c r="E33" s="479">
        <v>0.86180000000000001</v>
      </c>
      <c r="F33" s="480">
        <v>0.86180000000000001</v>
      </c>
    </row>
    <row r="34" spans="1:6" ht="14.1" customHeight="1">
      <c r="A34" s="255" t="s">
        <v>210</v>
      </c>
      <c r="B34" s="478">
        <v>0.97399999999999998</v>
      </c>
      <c r="C34" s="479">
        <v>0.97599999999999998</v>
      </c>
      <c r="D34" s="479">
        <v>0.97799999999999998</v>
      </c>
      <c r="E34" s="479">
        <v>0.98</v>
      </c>
      <c r="F34" s="480">
        <v>0.98</v>
      </c>
    </row>
    <row r="35" spans="1:6" ht="14.1" customHeight="1">
      <c r="A35" s="468"/>
      <c r="B35" s="485"/>
      <c r="C35" s="486"/>
      <c r="D35" s="486"/>
      <c r="E35" s="486"/>
      <c r="F35" s="487"/>
    </row>
    <row r="36" spans="1:6" ht="14.1" customHeight="1">
      <c r="A36" s="492" t="s">
        <v>211</v>
      </c>
      <c r="B36" s="516"/>
      <c r="C36" s="516"/>
      <c r="D36" s="516"/>
      <c r="E36" s="516"/>
      <c r="F36" s="517"/>
    </row>
    <row r="37" spans="1:6" ht="14.1" customHeight="1">
      <c r="A37" s="468"/>
      <c r="B37" s="485"/>
      <c r="C37" s="486"/>
      <c r="D37" s="486"/>
      <c r="E37" s="486"/>
      <c r="F37" s="487"/>
    </row>
    <row r="38" spans="1:6" ht="14.1" customHeight="1">
      <c r="A38" s="488" t="s">
        <v>212</v>
      </c>
      <c r="B38" s="485"/>
      <c r="C38" s="486"/>
      <c r="D38" s="486"/>
      <c r="E38" s="486"/>
      <c r="F38" s="487"/>
    </row>
    <row r="39" spans="1:6" ht="14.1" customHeight="1">
      <c r="A39" s="513" t="s">
        <v>213</v>
      </c>
      <c r="B39" s="518">
        <v>1447961</v>
      </c>
      <c r="C39" s="503">
        <v>1440696</v>
      </c>
      <c r="D39" s="503">
        <v>1437116</v>
      </c>
      <c r="E39" s="503">
        <v>1422589</v>
      </c>
      <c r="F39" s="519">
        <v>1423761</v>
      </c>
    </row>
    <row r="40" spans="1:6" ht="14.1" customHeight="1">
      <c r="A40" s="255" t="s">
        <v>214</v>
      </c>
      <c r="B40" s="520">
        <v>729518.74866649986</v>
      </c>
      <c r="C40" s="506">
        <v>671141.0298593333</v>
      </c>
      <c r="D40" s="506">
        <v>642249.82715099992</v>
      </c>
      <c r="E40" s="506">
        <v>685638.49487316667</v>
      </c>
      <c r="F40" s="521">
        <v>736102</v>
      </c>
    </row>
    <row r="41" spans="1:6" ht="14.1" customHeight="1">
      <c r="A41" s="513" t="s">
        <v>215</v>
      </c>
      <c r="B41" s="518">
        <v>167.09138900601272</v>
      </c>
      <c r="C41" s="503">
        <v>154.88773630199884</v>
      </c>
      <c r="D41" s="503">
        <v>148.90826324599928</v>
      </c>
      <c r="E41" s="503">
        <v>159</v>
      </c>
      <c r="F41" s="519">
        <v>172</v>
      </c>
    </row>
    <row r="42" spans="1:6" ht="14.1" customHeight="1">
      <c r="A42" s="513" t="s">
        <v>216</v>
      </c>
      <c r="B42" s="518">
        <v>2592.0831408892359</v>
      </c>
      <c r="C42" s="503">
        <v>2649.1545679799856</v>
      </c>
      <c r="D42" s="503">
        <v>2532.7743176127742</v>
      </c>
      <c r="E42" s="503">
        <v>2502</v>
      </c>
      <c r="F42" s="519">
        <v>2455</v>
      </c>
    </row>
    <row r="43" spans="1:6" ht="14.1" customHeight="1">
      <c r="A43" s="468"/>
      <c r="B43" s="478"/>
      <c r="C43" s="479"/>
      <c r="D43" s="479"/>
      <c r="E43" s="479"/>
      <c r="F43" s="480"/>
    </row>
    <row r="44" spans="1:6" ht="14.1" customHeight="1">
      <c r="A44" s="488" t="s">
        <v>217</v>
      </c>
      <c r="B44" s="478"/>
      <c r="C44" s="479"/>
      <c r="D44" s="479"/>
      <c r="E44" s="479"/>
      <c r="F44" s="480"/>
    </row>
    <row r="45" spans="1:6" ht="14.1" customHeight="1">
      <c r="A45" s="513" t="s">
        <v>254</v>
      </c>
      <c r="B45" s="495">
        <v>0.38318726016884114</v>
      </c>
      <c r="C45" s="496">
        <v>0.38238145861594125</v>
      </c>
      <c r="D45" s="496">
        <v>0.38076110166375499</v>
      </c>
      <c r="E45" s="496">
        <v>0.3769351034852611</v>
      </c>
      <c r="F45" s="497">
        <v>0.37803016924208976</v>
      </c>
    </row>
    <row r="46" spans="1:6" ht="14.1" customHeight="1">
      <c r="A46" s="501" t="s">
        <v>218</v>
      </c>
      <c r="B46" s="475">
        <v>581744</v>
      </c>
      <c r="C46" s="476">
        <v>579706</v>
      </c>
      <c r="D46" s="476">
        <v>577325</v>
      </c>
      <c r="E46" s="476">
        <v>566956</v>
      </c>
      <c r="F46" s="477">
        <v>562243</v>
      </c>
    </row>
    <row r="47" spans="1:6" ht="14.1" customHeight="1">
      <c r="A47" s="501" t="s">
        <v>219</v>
      </c>
      <c r="B47" s="475">
        <v>341903</v>
      </c>
      <c r="C47" s="476">
        <v>344699</v>
      </c>
      <c r="D47" s="476">
        <v>348224</v>
      </c>
      <c r="E47" s="476">
        <v>346557</v>
      </c>
      <c r="F47" s="477">
        <v>352738</v>
      </c>
    </row>
    <row r="48" spans="1:6" ht="14.1" customHeight="1">
      <c r="A48" s="501" t="s">
        <v>220</v>
      </c>
      <c r="B48" s="475">
        <v>77421</v>
      </c>
      <c r="C48" s="476">
        <v>84183</v>
      </c>
      <c r="D48" s="476">
        <v>93015</v>
      </c>
      <c r="E48" s="476">
        <v>102003</v>
      </c>
      <c r="F48" s="477">
        <v>115164</v>
      </c>
    </row>
    <row r="49" spans="1:6" ht="14.1" customHeight="1">
      <c r="A49" s="513" t="s">
        <v>221</v>
      </c>
      <c r="B49" s="522">
        <v>1001068</v>
      </c>
      <c r="C49" s="523">
        <v>1008588</v>
      </c>
      <c r="D49" s="523">
        <v>1018564</v>
      </c>
      <c r="E49" s="523">
        <v>1015516</v>
      </c>
      <c r="F49" s="524">
        <v>1030145</v>
      </c>
    </row>
    <row r="50" spans="1:6" ht="14.1" customHeight="1">
      <c r="A50" s="513" t="s">
        <v>222</v>
      </c>
      <c r="B50" s="522">
        <v>3596.9126666598763</v>
      </c>
      <c r="C50" s="523">
        <v>3747.3147957249553</v>
      </c>
      <c r="D50" s="523">
        <v>3521.2661906968092</v>
      </c>
      <c r="E50" s="523">
        <v>3557</v>
      </c>
      <c r="F50" s="524">
        <v>3541</v>
      </c>
    </row>
    <row r="51" spans="1:6" ht="14.1" customHeight="1">
      <c r="A51" s="513" t="s">
        <v>223</v>
      </c>
      <c r="B51" s="522">
        <v>27802</v>
      </c>
      <c r="C51" s="523">
        <v>27824</v>
      </c>
      <c r="D51" s="523">
        <v>26622</v>
      </c>
      <c r="E51" s="523">
        <v>25802</v>
      </c>
      <c r="F51" s="524">
        <v>25986</v>
      </c>
    </row>
    <row r="52" spans="1:6" ht="14.1" customHeight="1">
      <c r="A52" s="255"/>
      <c r="B52" s="478"/>
      <c r="C52" s="479"/>
      <c r="D52" s="479"/>
      <c r="E52" s="479"/>
      <c r="F52" s="480"/>
    </row>
    <row r="53" spans="1:6" ht="14.1" customHeight="1">
      <c r="A53" s="488" t="s">
        <v>224</v>
      </c>
      <c r="B53" s="478"/>
      <c r="C53" s="479"/>
      <c r="D53" s="479"/>
      <c r="E53" s="479"/>
      <c r="F53" s="480"/>
    </row>
    <row r="54" spans="1:6" ht="14.1" customHeight="1">
      <c r="A54" s="468" t="s">
        <v>225</v>
      </c>
      <c r="B54" s="495">
        <v>0.2754420485005708</v>
      </c>
      <c r="C54" s="496">
        <v>0.27489999999999998</v>
      </c>
      <c r="D54" s="496">
        <v>0.27560000000000001</v>
      </c>
      <c r="E54" s="496">
        <v>0.27700000000000002</v>
      </c>
      <c r="F54" s="497">
        <v>0.28199999999999997</v>
      </c>
    </row>
    <row r="55" spans="1:6" ht="14.1" customHeight="1">
      <c r="A55" s="501" t="s">
        <v>226</v>
      </c>
      <c r="B55" s="520">
        <v>147978</v>
      </c>
      <c r="C55" s="506">
        <v>141120</v>
      </c>
      <c r="D55" s="506">
        <v>134851</v>
      </c>
      <c r="E55" s="506">
        <v>128998.5</v>
      </c>
      <c r="F55" s="521">
        <v>126088</v>
      </c>
    </row>
    <row r="56" spans="1:6" ht="14.1" customHeight="1">
      <c r="A56" s="501" t="s">
        <v>227</v>
      </c>
      <c r="B56" s="520">
        <v>304171</v>
      </c>
      <c r="C56" s="506">
        <v>302417</v>
      </c>
      <c r="D56" s="506">
        <v>298558</v>
      </c>
      <c r="E56" s="506">
        <v>290012</v>
      </c>
      <c r="F56" s="521">
        <v>287717</v>
      </c>
    </row>
    <row r="57" spans="1:6" ht="14.1" customHeight="1">
      <c r="A57" s="501" t="s">
        <v>228</v>
      </c>
      <c r="B57" s="520">
        <v>511671</v>
      </c>
      <c r="C57" s="506">
        <v>527772</v>
      </c>
      <c r="D57" s="506">
        <v>545283</v>
      </c>
      <c r="E57" s="506">
        <v>550002</v>
      </c>
      <c r="F57" s="521">
        <v>571169</v>
      </c>
    </row>
    <row r="58" spans="1:6" ht="14.1" customHeight="1">
      <c r="A58" s="513" t="s">
        <v>229</v>
      </c>
      <c r="B58" s="518">
        <v>963820</v>
      </c>
      <c r="C58" s="503">
        <v>971309</v>
      </c>
      <c r="D58" s="503">
        <v>978692</v>
      </c>
      <c r="E58" s="503">
        <v>969012.5</v>
      </c>
      <c r="F58" s="519">
        <v>984974</v>
      </c>
    </row>
    <row r="59" spans="1:6" ht="14.1" customHeight="1">
      <c r="A59" s="468" t="s">
        <v>230</v>
      </c>
      <c r="B59" s="518">
        <v>3280</v>
      </c>
      <c r="C59" s="503">
        <v>3420.4340013669334</v>
      </c>
      <c r="D59" s="503">
        <v>3301.6443899758656</v>
      </c>
      <c r="E59" s="503">
        <v>3325</v>
      </c>
      <c r="F59" s="519">
        <v>3512</v>
      </c>
    </row>
    <row r="60" spans="1:6" ht="14.1" customHeight="1">
      <c r="A60" s="255"/>
      <c r="B60" s="478"/>
      <c r="C60" s="479"/>
      <c r="D60" s="479"/>
      <c r="E60" s="479"/>
      <c r="F60" s="480"/>
    </row>
    <row r="61" spans="1:6" ht="14.1" customHeight="1">
      <c r="A61" s="488" t="s">
        <v>231</v>
      </c>
      <c r="B61" s="478"/>
      <c r="C61" s="479"/>
      <c r="D61" s="479"/>
      <c r="E61" s="479"/>
      <c r="F61" s="480"/>
    </row>
    <row r="62" spans="1:6" ht="14.1" customHeight="1">
      <c r="A62" s="468" t="s">
        <v>232</v>
      </c>
      <c r="B62" s="518">
        <v>95679</v>
      </c>
      <c r="C62" s="503">
        <v>94662</v>
      </c>
      <c r="D62" s="503">
        <v>93572</v>
      </c>
      <c r="E62" s="503">
        <v>92486</v>
      </c>
      <c r="F62" s="519">
        <v>91488</v>
      </c>
    </row>
    <row r="63" spans="1:6" ht="14.1" customHeight="1">
      <c r="A63" s="525" t="s">
        <v>233</v>
      </c>
      <c r="B63" s="526">
        <v>256</v>
      </c>
      <c r="C63" s="527">
        <v>256</v>
      </c>
      <c r="D63" s="527">
        <v>256</v>
      </c>
      <c r="E63" s="527">
        <v>0</v>
      </c>
      <c r="F63" s="528">
        <v>0</v>
      </c>
    </row>
    <row r="64" spans="1:6" ht="14.1" customHeight="1">
      <c r="A64" s="468"/>
      <c r="B64" s="478"/>
      <c r="C64" s="479"/>
      <c r="D64" s="479"/>
      <c r="E64" s="479"/>
      <c r="F64" s="480"/>
    </row>
    <row r="65" spans="1:6" ht="14.1" customHeight="1">
      <c r="A65" s="468"/>
      <c r="B65" s="478"/>
      <c r="C65" s="479"/>
      <c r="D65" s="479"/>
      <c r="E65" s="479"/>
      <c r="F65" s="480"/>
    </row>
    <row r="66" spans="1:6" ht="14.1" customHeight="1">
      <c r="A66" s="488" t="s">
        <v>178</v>
      </c>
      <c r="B66" s="478"/>
      <c r="C66" s="479"/>
      <c r="D66" s="479"/>
      <c r="E66" s="479"/>
      <c r="F66" s="480"/>
    </row>
    <row r="67" spans="1:6" ht="14.1" customHeight="1">
      <c r="A67" s="255"/>
      <c r="B67" s="478"/>
      <c r="C67" s="479"/>
      <c r="D67" s="479"/>
      <c r="E67" s="479"/>
      <c r="F67" s="480"/>
    </row>
    <row r="68" spans="1:6" ht="14.1" customHeight="1">
      <c r="A68" s="492" t="s">
        <v>191</v>
      </c>
      <c r="B68" s="493"/>
      <c r="C68" s="529"/>
      <c r="D68" s="529"/>
      <c r="E68" s="529"/>
      <c r="F68" s="494"/>
    </row>
    <row r="69" spans="1:6" ht="14.1" customHeight="1">
      <c r="A69" s="468"/>
      <c r="B69" s="478"/>
      <c r="C69" s="479"/>
      <c r="D69" s="479"/>
      <c r="E69" s="479"/>
      <c r="F69" s="480"/>
    </row>
    <row r="70" spans="1:6" ht="14.1" customHeight="1">
      <c r="A70" s="468" t="s">
        <v>234</v>
      </c>
      <c r="B70" s="530">
        <v>1.0444200385356455</v>
      </c>
      <c r="C70" s="509">
        <v>1.0446488439306358</v>
      </c>
      <c r="D70" s="509">
        <v>1.087</v>
      </c>
      <c r="E70" s="509">
        <v>1.0580000000000001</v>
      </c>
      <c r="F70" s="531">
        <v>1.0629999999999999</v>
      </c>
    </row>
    <row r="71" spans="1:6" ht="14.1" customHeight="1">
      <c r="A71" s="468" t="s">
        <v>235</v>
      </c>
      <c r="B71" s="530">
        <v>0.47882775516830428</v>
      </c>
      <c r="C71" s="532">
        <v>0.48306743560977566</v>
      </c>
      <c r="D71" s="532">
        <v>0.49582019531277188</v>
      </c>
      <c r="E71" s="532">
        <v>0.502</v>
      </c>
      <c r="F71" s="531">
        <v>0.49399999999999999</v>
      </c>
    </row>
    <row r="72" spans="1:6" ht="14.1" customHeight="1">
      <c r="A72" s="533" t="s">
        <v>196</v>
      </c>
      <c r="B72" s="518">
        <v>1218112</v>
      </c>
      <c r="C72" s="503">
        <v>1220698</v>
      </c>
      <c r="D72" s="503">
        <v>1280724</v>
      </c>
      <c r="E72" s="503">
        <v>1258508</v>
      </c>
      <c r="F72" s="519">
        <v>1232970</v>
      </c>
    </row>
    <row r="73" spans="1:6" ht="14.1" customHeight="1">
      <c r="A73" s="534" t="s">
        <v>197</v>
      </c>
      <c r="B73" s="478">
        <v>0.38495064493248571</v>
      </c>
      <c r="C73" s="479">
        <v>0.39631669749602277</v>
      </c>
      <c r="D73" s="479">
        <v>0.39331133604629737</v>
      </c>
      <c r="E73" s="479">
        <v>0.41899999999999998</v>
      </c>
      <c r="F73" s="480">
        <v>0.44400000000000001</v>
      </c>
    </row>
    <row r="74" spans="1:6" ht="14.1" customHeight="1">
      <c r="A74" s="468" t="s">
        <v>198</v>
      </c>
      <c r="B74" s="535">
        <v>206.65441249010573</v>
      </c>
      <c r="C74" s="536">
        <v>219.10311406363144</v>
      </c>
      <c r="D74" s="536">
        <v>218.40902640618029</v>
      </c>
      <c r="E74" s="536">
        <v>216</v>
      </c>
      <c r="F74" s="537">
        <v>208</v>
      </c>
    </row>
    <row r="75" spans="1:6" ht="14.1" customHeight="1">
      <c r="A75" s="468" t="s">
        <v>199</v>
      </c>
      <c r="B75" s="518">
        <v>1575.7833505221486</v>
      </c>
      <c r="C75" s="503">
        <v>1634.1902978304522</v>
      </c>
      <c r="D75" s="503">
        <v>1815.57601205371</v>
      </c>
      <c r="E75" s="503">
        <v>1648</v>
      </c>
      <c r="F75" s="519">
        <v>1603</v>
      </c>
    </row>
    <row r="76" spans="1:6" ht="14.1" customHeight="1">
      <c r="A76" s="468"/>
      <c r="B76" s="478"/>
      <c r="C76" s="479"/>
      <c r="D76" s="479"/>
      <c r="E76" s="479"/>
      <c r="F76" s="480"/>
    </row>
    <row r="77" spans="1:6" ht="14.1" customHeight="1">
      <c r="A77" s="492" t="s">
        <v>211</v>
      </c>
      <c r="B77" s="493"/>
      <c r="C77" s="538"/>
      <c r="D77" s="538"/>
      <c r="E77" s="538"/>
      <c r="F77" s="494"/>
    </row>
    <row r="78" spans="1:6" ht="14.1" customHeight="1">
      <c r="A78" s="255"/>
      <c r="B78" s="478"/>
      <c r="C78" s="479"/>
      <c r="D78" s="479"/>
      <c r="E78" s="479"/>
      <c r="F78" s="480"/>
    </row>
    <row r="79" spans="1:6" ht="14.1" customHeight="1">
      <c r="A79" s="488" t="s">
        <v>236</v>
      </c>
      <c r="B79" s="478"/>
      <c r="C79" s="479"/>
      <c r="D79" s="479"/>
      <c r="E79" s="479"/>
      <c r="F79" s="480"/>
    </row>
    <row r="80" spans="1:6" ht="14.1" customHeight="1">
      <c r="A80" s="255" t="s">
        <v>237</v>
      </c>
      <c r="B80" s="478">
        <v>0.112</v>
      </c>
      <c r="C80" s="479">
        <v>0.10999470134874759</v>
      </c>
      <c r="D80" s="479">
        <v>0.10910741811175337</v>
      </c>
      <c r="E80" s="479">
        <v>0.108</v>
      </c>
      <c r="F80" s="480">
        <v>0.107</v>
      </c>
    </row>
    <row r="81" spans="1:6" ht="14.1" customHeight="1">
      <c r="A81" s="539" t="s">
        <v>238</v>
      </c>
      <c r="B81" s="522">
        <v>221245</v>
      </c>
      <c r="C81" s="523">
        <v>219502</v>
      </c>
      <c r="D81" s="523">
        <v>219564</v>
      </c>
      <c r="E81" s="523">
        <v>216832</v>
      </c>
      <c r="F81" s="524">
        <v>213938</v>
      </c>
    </row>
    <row r="82" spans="1:6" ht="14.1" customHeight="1">
      <c r="A82" s="540" t="s">
        <v>239</v>
      </c>
      <c r="B82" s="522">
        <v>48352</v>
      </c>
      <c r="C82" s="523">
        <v>44538.932576666593</v>
      </c>
      <c r="D82" s="523">
        <v>41934.265169999999</v>
      </c>
      <c r="E82" s="523">
        <v>41543.524563333303</v>
      </c>
      <c r="F82" s="524">
        <v>40245</v>
      </c>
    </row>
    <row r="83" spans="1:6" ht="14.1" customHeight="1">
      <c r="A83" s="541"/>
      <c r="B83" s="478"/>
      <c r="C83" s="479"/>
      <c r="D83" s="479"/>
      <c r="E83" s="479"/>
      <c r="F83" s="480"/>
    </row>
    <row r="84" spans="1:6" ht="14.1" customHeight="1">
      <c r="A84" s="488" t="s">
        <v>240</v>
      </c>
      <c r="B84" s="478"/>
      <c r="C84" s="479"/>
      <c r="D84" s="479"/>
      <c r="E84" s="479"/>
      <c r="F84" s="480"/>
    </row>
    <row r="85" spans="1:6" ht="14.1" customHeight="1">
      <c r="A85" s="255" t="s">
        <v>241</v>
      </c>
      <c r="B85" s="478">
        <v>0.48799999999999999</v>
      </c>
      <c r="C85" s="479">
        <v>0.48599999999999999</v>
      </c>
      <c r="D85" s="479">
        <v>0.48199999999999998</v>
      </c>
      <c r="E85" s="479">
        <v>0.47899999999999998</v>
      </c>
      <c r="F85" s="480">
        <v>0.47199999999999998</v>
      </c>
    </row>
    <row r="86" spans="1:6" ht="14.1" customHeight="1">
      <c r="A86" s="501" t="s">
        <v>218</v>
      </c>
      <c r="B86" s="475">
        <v>164360</v>
      </c>
      <c r="C86" s="476">
        <v>164970</v>
      </c>
      <c r="D86" s="476">
        <v>166319</v>
      </c>
      <c r="E86" s="476">
        <v>165770</v>
      </c>
      <c r="F86" s="477">
        <v>165002</v>
      </c>
    </row>
    <row r="87" spans="1:6" ht="14.1" customHeight="1">
      <c r="A87" s="501" t="s">
        <v>242</v>
      </c>
      <c r="B87" s="475">
        <v>24287</v>
      </c>
      <c r="C87" s="476">
        <v>23731</v>
      </c>
      <c r="D87" s="476">
        <v>23806</v>
      </c>
      <c r="E87" s="476">
        <v>23678</v>
      </c>
      <c r="F87" s="477">
        <v>24018</v>
      </c>
    </row>
    <row r="88" spans="1:6" ht="14.1" customHeight="1">
      <c r="A88" s="468" t="s">
        <v>243</v>
      </c>
      <c r="B88" s="522">
        <v>188647</v>
      </c>
      <c r="C88" s="523">
        <v>188701</v>
      </c>
      <c r="D88" s="523">
        <v>190125</v>
      </c>
      <c r="E88" s="523">
        <v>189448</v>
      </c>
      <c r="F88" s="524">
        <v>189020</v>
      </c>
    </row>
    <row r="89" spans="1:6" ht="14.1" customHeight="1">
      <c r="A89" s="525" t="s">
        <v>244</v>
      </c>
      <c r="B89" s="542">
        <v>104203</v>
      </c>
      <c r="C89" s="543">
        <v>105432</v>
      </c>
      <c r="D89" s="543">
        <v>106726</v>
      </c>
      <c r="E89" s="543">
        <v>107672</v>
      </c>
      <c r="F89" s="544">
        <v>110797</v>
      </c>
    </row>
    <row r="90" spans="1:6" ht="14.1" customHeight="1">
      <c r="A90" s="545"/>
      <c r="B90" s="546"/>
      <c r="C90" s="546"/>
      <c r="D90" s="546"/>
      <c r="E90" s="546"/>
      <c r="F90" s="546"/>
    </row>
    <row r="91" spans="1:6" ht="14.1" customHeight="1">
      <c r="A91" s="255"/>
      <c r="B91" s="255"/>
      <c r="F91" s="547"/>
    </row>
    <row r="92" spans="1:6" ht="14.1" customHeight="1">
      <c r="A92" s="255" t="s">
        <v>245</v>
      </c>
      <c r="B92" s="548"/>
      <c r="F92" s="547"/>
    </row>
    <row r="93" spans="1:6" ht="14.1" customHeight="1">
      <c r="A93" s="255" t="s">
        <v>246</v>
      </c>
      <c r="B93" s="548"/>
      <c r="F93" s="547"/>
    </row>
    <row r="94" spans="1:6" ht="14.1" customHeight="1">
      <c r="A94" s="255" t="s">
        <v>247</v>
      </c>
      <c r="B94" s="548"/>
      <c r="F94" s="547"/>
    </row>
    <row r="95" spans="1:6" ht="14.1" customHeight="1">
      <c r="A95" s="255" t="s">
        <v>248</v>
      </c>
      <c r="F95" s="547"/>
    </row>
    <row r="96" spans="1:6" ht="15">
      <c r="A96" s="255" t="s">
        <v>249</v>
      </c>
      <c r="B96" s="255"/>
      <c r="F96" s="547"/>
    </row>
    <row r="97" spans="1:6" ht="15">
      <c r="A97" s="549"/>
      <c r="B97" s="255"/>
      <c r="F97" s="547"/>
    </row>
    <row r="98" spans="1:6" ht="12.75">
      <c r="A98" s="255"/>
      <c r="B98" s="255"/>
      <c r="F98" s="547"/>
    </row>
    <row r="99" spans="1:6" ht="12.75">
      <c r="A99" s="255"/>
      <c r="B99" s="255"/>
      <c r="F99" s="547"/>
    </row>
    <row r="100" spans="1:6" ht="12.75">
      <c r="A100" s="255"/>
      <c r="B100" s="255"/>
      <c r="F100" s="547"/>
    </row>
    <row r="101" spans="1:6" ht="12.75">
      <c r="A101" s="255"/>
      <c r="B101" s="255"/>
      <c r="F101" s="547"/>
    </row>
    <row r="102" spans="1:6" ht="12.75">
      <c r="A102" s="255"/>
      <c r="B102" s="255"/>
      <c r="F102" s="547"/>
    </row>
    <row r="103" spans="1:6" ht="12.75">
      <c r="A103" s="255"/>
      <c r="B103" s="255"/>
      <c r="F103" s="547"/>
    </row>
    <row r="104" spans="1:6" ht="12.75">
      <c r="A104" s="255"/>
      <c r="B104" s="255"/>
      <c r="F104" s="547"/>
    </row>
    <row r="105" spans="1:6" ht="12.75">
      <c r="A105" s="255"/>
      <c r="B105" s="255"/>
      <c r="F105" s="547"/>
    </row>
    <row r="106" spans="1:6" ht="12.75">
      <c r="A106" s="255"/>
      <c r="B106" s="255"/>
      <c r="F106" s="547"/>
    </row>
    <row r="107" spans="1:6" ht="12.75">
      <c r="A107" s="255"/>
      <c r="B107" s="255"/>
      <c r="F107" s="547"/>
    </row>
    <row r="108" spans="1:6" ht="12.75">
      <c r="A108" s="255"/>
      <c r="B108" s="255"/>
      <c r="F108" s="547"/>
    </row>
    <row r="109" spans="1:6" ht="12.75">
      <c r="A109" s="468"/>
      <c r="B109" s="468"/>
      <c r="F109" s="547"/>
    </row>
    <row r="110" spans="1:6" ht="12.75">
      <c r="A110" s="255"/>
      <c r="B110" s="255"/>
      <c r="F110" s="547"/>
    </row>
    <row r="111" spans="1:6" ht="12.75">
      <c r="A111" s="255"/>
      <c r="B111" s="255"/>
      <c r="F111" s="547"/>
    </row>
    <row r="112" spans="1:6" ht="12.75">
      <c r="A112" s="255"/>
      <c r="B112" s="255"/>
      <c r="F112" s="547"/>
    </row>
    <row r="113" spans="1:6" ht="12.75">
      <c r="A113" s="255"/>
      <c r="B113" s="255"/>
      <c r="F113" s="547"/>
    </row>
    <row r="114" spans="1:6" ht="12.75">
      <c r="A114" s="255"/>
      <c r="B114" s="255"/>
      <c r="F114" s="547"/>
    </row>
    <row r="115" spans="1:6" ht="12.75">
      <c r="A115" s="255"/>
      <c r="B115" s="255"/>
      <c r="F115" s="547"/>
    </row>
    <row r="116" spans="1:6" ht="12.75">
      <c r="A116" s="468"/>
      <c r="B116" s="468"/>
      <c r="F116" s="547"/>
    </row>
    <row r="117" spans="1:6" ht="12.75">
      <c r="A117" s="468"/>
      <c r="B117" s="468"/>
      <c r="F117" s="547"/>
    </row>
    <row r="118" spans="1:6" ht="15">
      <c r="A118" s="550"/>
      <c r="B118" s="550"/>
      <c r="F118" s="547"/>
    </row>
    <row r="119" spans="1:6" ht="15">
      <c r="A119" s="551"/>
      <c r="B119" s="551"/>
      <c r="F119" s="547"/>
    </row>
    <row r="120" spans="1:6" ht="15">
      <c r="A120" s="551"/>
      <c r="B120" s="551"/>
      <c r="F120" s="547"/>
    </row>
    <row r="121" spans="1:6" ht="12.75">
      <c r="A121" s="552"/>
      <c r="B121" s="552"/>
      <c r="F121" s="547"/>
    </row>
    <row r="122" spans="1:6" ht="12.75">
      <c r="A122" s="553"/>
      <c r="B122" s="553"/>
    </row>
    <row r="123" spans="1:6" ht="12.75">
      <c r="A123" s="553"/>
      <c r="B123" s="553"/>
    </row>
    <row r="124" spans="1:6" ht="12.75">
      <c r="A124" s="255"/>
      <c r="B124" s="255"/>
    </row>
    <row r="125" spans="1:6" ht="12.75">
      <c r="A125" s="468"/>
      <c r="B125" s="468"/>
    </row>
    <row r="126" spans="1:6" ht="12.75">
      <c r="A126" s="468"/>
      <c r="B126" s="468"/>
    </row>
    <row r="127" spans="1:6" ht="12.75">
      <c r="A127" s="468"/>
      <c r="B127" s="468"/>
    </row>
    <row r="128" spans="1:6" ht="12.75">
      <c r="A128" s="468"/>
      <c r="B128" s="468"/>
    </row>
    <row r="129" spans="1:2" ht="12.75">
      <c r="A129" s="468"/>
      <c r="B129" s="468"/>
    </row>
    <row r="130" spans="1:2" ht="12.75">
      <c r="A130" s="468"/>
      <c r="B130" s="468"/>
    </row>
    <row r="131" spans="1:2" ht="12.75">
      <c r="A131" s="468"/>
      <c r="B131" s="468"/>
    </row>
    <row r="132" spans="1:2" ht="12.75">
      <c r="A132" s="255"/>
      <c r="B132" s="255"/>
    </row>
    <row r="133" spans="1:2" ht="12.75">
      <c r="A133" s="255"/>
      <c r="B133" s="255"/>
    </row>
    <row r="134" spans="1:2" ht="12.75">
      <c r="A134" s="255"/>
      <c r="B134" s="255"/>
    </row>
    <row r="135" spans="1:2" ht="12.75">
      <c r="A135" s="255"/>
      <c r="B135" s="255"/>
    </row>
    <row r="136" spans="1:2" ht="12.75">
      <c r="A136" s="255"/>
      <c r="B136" s="255"/>
    </row>
    <row r="137" spans="1:2" ht="12.75">
      <c r="A137" s="468"/>
      <c r="B137" s="468"/>
    </row>
    <row r="138" spans="1:2" ht="12.75">
      <c r="A138" s="468"/>
      <c r="B138" s="468"/>
    </row>
    <row r="139" spans="1:2" ht="12.75">
      <c r="A139" s="468"/>
      <c r="B139" s="468"/>
    </row>
    <row r="140" spans="1:2" ht="12.75">
      <c r="A140" s="255"/>
      <c r="B140" s="255"/>
    </row>
    <row r="141" spans="1:2" ht="12.75">
      <c r="A141" s="255"/>
      <c r="B141" s="255"/>
    </row>
    <row r="142" spans="1:2" ht="12.75">
      <c r="A142" s="255"/>
      <c r="B142" s="255"/>
    </row>
    <row r="143" spans="1:2" ht="12.75">
      <c r="A143" s="255"/>
      <c r="B143" s="255"/>
    </row>
  </sheetData>
  <pageMargins left="0.59055118110236227" right="0.59055118110236227" top="0.59055118110236227" bottom="0.59055118110236227" header="0.31496062992125984" footer="0.31496062992125984"/>
  <pageSetup paperSize="9" scale="36" fitToHeight="2" orientation="portrait" r:id="rId1"/>
  <rowBreaks count="1" manualBreakCount="1">
    <brk id="65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G145"/>
  <sheetViews>
    <sheetView showGridLines="0" tabSelected="1" topLeftCell="A19" zoomScaleNormal="100" zoomScaleSheetLayoutView="100" workbookViewId="0">
      <selection activeCell="I37" sqref="I36:I37"/>
    </sheetView>
  </sheetViews>
  <sheetFormatPr defaultRowHeight="14.1" customHeight="1"/>
  <cols>
    <col min="1" max="1" width="63.28515625" style="367" customWidth="1"/>
    <col min="2" max="2" width="14.42578125" style="595" bestFit="1" customWidth="1"/>
    <col min="3" max="5" width="12.7109375" style="595" customWidth="1"/>
    <col min="6" max="6" width="11.42578125" style="595" bestFit="1" customWidth="1"/>
    <col min="7" max="16384" width="9.140625" style="595"/>
  </cols>
  <sheetData>
    <row r="1" spans="1:7" s="49" customFormat="1" ht="14.1" customHeight="1">
      <c r="A1" s="459" t="s">
        <v>181</v>
      </c>
      <c r="B1" s="554">
        <v>2016</v>
      </c>
      <c r="C1" s="460">
        <v>2016</v>
      </c>
      <c r="D1" s="460">
        <v>2016</v>
      </c>
      <c r="E1" s="460">
        <v>2016</v>
      </c>
      <c r="F1" s="461">
        <v>2017</v>
      </c>
    </row>
    <row r="2" spans="1:7" s="49" customFormat="1" ht="14.1" customHeight="1">
      <c r="A2" s="463"/>
      <c r="B2" s="555" t="s">
        <v>250</v>
      </c>
      <c r="C2" s="285" t="s">
        <v>127</v>
      </c>
      <c r="D2" s="285" t="s">
        <v>71</v>
      </c>
      <c r="E2" s="285" t="s">
        <v>72</v>
      </c>
      <c r="F2" s="284" t="s">
        <v>250</v>
      </c>
    </row>
    <row r="3" spans="1:7" s="49" customFormat="1" ht="14.1" customHeight="1">
      <c r="A3" s="463"/>
      <c r="B3" s="556" t="s">
        <v>251</v>
      </c>
      <c r="C3" s="464" t="s">
        <v>251</v>
      </c>
      <c r="D3" s="464" t="s">
        <v>251</v>
      </c>
      <c r="E3" s="464" t="s">
        <v>251</v>
      </c>
      <c r="F3" s="286" t="s">
        <v>251</v>
      </c>
    </row>
    <row r="4" spans="1:7" s="49" customFormat="1" ht="14.1" customHeight="1">
      <c r="A4" s="465" t="s">
        <v>183</v>
      </c>
      <c r="B4" s="557"/>
      <c r="C4" s="466"/>
      <c r="D4" s="466"/>
      <c r="E4" s="466"/>
      <c r="F4" s="558"/>
    </row>
    <row r="5" spans="1:7" s="49" customFormat="1" ht="14.1" customHeight="1">
      <c r="A5" s="468"/>
      <c r="B5" s="559"/>
      <c r="C5" s="470"/>
      <c r="D5" s="470"/>
      <c r="E5" s="470"/>
      <c r="F5" s="471"/>
    </row>
    <row r="6" spans="1:7" s="49" customFormat="1" ht="14.1" customHeight="1">
      <c r="A6" s="255" t="s">
        <v>184</v>
      </c>
      <c r="B6" s="560">
        <v>0.33207784509058313</v>
      </c>
      <c r="C6" s="473">
        <v>0.34567016817153357</v>
      </c>
      <c r="D6" s="473">
        <v>0.35737934413607253</v>
      </c>
      <c r="E6" s="473">
        <v>0.33200000000000002</v>
      </c>
      <c r="F6" s="474">
        <v>0.27300000000000002</v>
      </c>
      <c r="G6" s="561"/>
    </row>
    <row r="7" spans="1:7" s="49" customFormat="1" ht="14.1" customHeight="1">
      <c r="A7" s="255" t="s">
        <v>185</v>
      </c>
      <c r="B7" s="560">
        <f>'[1]P&amp;L continuing'!D49/'[1]P&amp;L continuing'!D31</f>
        <v>0.14911874846377399</v>
      </c>
      <c r="C7" s="473">
        <f>'[1]P&amp;L continuing'!E49/'[1]P&amp;L continuing'!E31</f>
        <v>0.15507812777064553</v>
      </c>
      <c r="D7" s="473">
        <f>'[1]P&amp;L continuing'!F49/'[1]P&amp;L continuing'!F31</f>
        <v>0.1591502467364295</v>
      </c>
      <c r="E7" s="473">
        <f>'[1]P&amp;L continuing'!G49/'[1]P&amp;L continuing'!G31</f>
        <v>7.2153407482039023E-2</v>
      </c>
      <c r="F7" s="474">
        <f>'[1]P&amp;L continuing'!H49/'[1]P&amp;L continuing'!H31</f>
        <v>8.9831823325528262E-2</v>
      </c>
      <c r="G7" s="561"/>
    </row>
    <row r="8" spans="1:7" s="49" customFormat="1" ht="14.1" customHeight="1">
      <c r="A8" s="255" t="s">
        <v>186</v>
      </c>
      <c r="B8" s="560">
        <f>'[1]P&amp;L continuing'!D75/'[1]P&amp;L continuing'!D31</f>
        <v>7.2668912568859073E-2</v>
      </c>
      <c r="C8" s="473">
        <f>'[1]P&amp;L continuing'!E75/'[1]P&amp;L continuing'!E31</f>
        <v>7.5765850752197009E-2</v>
      </c>
      <c r="D8" s="473">
        <f>'[1]P&amp;L continuing'!F75/'[1]P&amp;L continuing'!F31</f>
        <v>8.1405522696251703E-2</v>
      </c>
      <c r="E8" s="473">
        <f>'[1]P&amp;L continuing'!G75/'[1]P&amp;L continuing'!G31</f>
        <v>0.12848930243584425</v>
      </c>
      <c r="F8" s="474">
        <v>2.9208509184595784E-2</v>
      </c>
      <c r="G8" s="561"/>
    </row>
    <row r="9" spans="1:7" s="49" customFormat="1" ht="14.1" customHeight="1">
      <c r="A9" s="255" t="s">
        <v>187</v>
      </c>
      <c r="B9" s="560">
        <v>8.0102860373248028E-2</v>
      </c>
      <c r="C9" s="473">
        <v>0.15956427250516314</v>
      </c>
      <c r="D9" s="473">
        <v>0.21608036864401153</v>
      </c>
      <c r="E9" s="473">
        <v>0.28616490795073918</v>
      </c>
      <c r="F9" s="474">
        <v>0.11</v>
      </c>
      <c r="G9" s="561"/>
    </row>
    <row r="10" spans="1:7" s="49" customFormat="1" ht="14.1" customHeight="1">
      <c r="A10" s="255" t="s">
        <v>124</v>
      </c>
      <c r="B10" s="562">
        <v>376557</v>
      </c>
      <c r="C10" s="476">
        <v>404106</v>
      </c>
      <c r="D10" s="476">
        <v>398658</v>
      </c>
      <c r="E10" s="476">
        <v>376557</v>
      </c>
      <c r="F10" s="477">
        <v>338313</v>
      </c>
      <c r="G10" s="561"/>
    </row>
    <row r="11" spans="1:7" s="49" customFormat="1" ht="14.1" customHeight="1">
      <c r="A11" s="255" t="s">
        <v>188</v>
      </c>
      <c r="B11" s="563">
        <v>0.41807948577251702</v>
      </c>
      <c r="C11" s="479">
        <v>0.42407617096700734</v>
      </c>
      <c r="D11" s="479">
        <v>0.41592426397019472</v>
      </c>
      <c r="E11" s="479">
        <v>0.39311089999895604</v>
      </c>
      <c r="F11" s="480">
        <v>0.37</v>
      </c>
      <c r="G11" s="561"/>
    </row>
    <row r="12" spans="1:7" s="49" customFormat="1" ht="14.1" customHeight="1" thickBot="1">
      <c r="A12" s="481" t="s">
        <v>189</v>
      </c>
      <c r="B12" s="564">
        <v>9571.1796386241913</v>
      </c>
      <c r="C12" s="483">
        <v>9589.9296386241913</v>
      </c>
      <c r="D12" s="483">
        <v>9392.9296386241913</v>
      </c>
      <c r="E12" s="483">
        <v>9432.43</v>
      </c>
      <c r="F12" s="484">
        <v>9067</v>
      </c>
      <c r="G12" s="561"/>
    </row>
    <row r="13" spans="1:7" s="49" customFormat="1" ht="14.1" customHeight="1" thickTop="1">
      <c r="A13" s="468"/>
      <c r="B13" s="565"/>
      <c r="C13" s="486"/>
      <c r="D13" s="486"/>
      <c r="E13" s="486"/>
      <c r="F13" s="487"/>
      <c r="G13" s="561"/>
    </row>
    <row r="14" spans="1:7" s="49" customFormat="1" ht="14.1" customHeight="1">
      <c r="A14" s="488" t="s">
        <v>190</v>
      </c>
      <c r="B14" s="566"/>
      <c r="C14" s="490"/>
      <c r="D14" s="490"/>
      <c r="E14" s="490"/>
      <c r="F14" s="491"/>
      <c r="G14" s="561"/>
    </row>
    <row r="15" spans="1:7" s="49" customFormat="1" ht="14.1" customHeight="1">
      <c r="A15" s="468"/>
      <c r="B15" s="565"/>
      <c r="C15" s="486"/>
      <c r="D15" s="486"/>
      <c r="E15" s="486"/>
      <c r="F15" s="487"/>
      <c r="G15" s="561"/>
    </row>
    <row r="16" spans="1:7" s="49" customFormat="1" ht="14.1" customHeight="1">
      <c r="A16" s="492" t="s">
        <v>191</v>
      </c>
      <c r="B16" s="567"/>
      <c r="C16" s="493"/>
      <c r="D16" s="493"/>
      <c r="E16" s="493"/>
      <c r="F16" s="494"/>
      <c r="G16" s="561"/>
    </row>
    <row r="17" spans="1:7" s="49" customFormat="1" ht="14.1" customHeight="1">
      <c r="A17" s="255"/>
      <c r="B17" s="563"/>
      <c r="C17" s="568"/>
      <c r="D17" s="568"/>
      <c r="E17" s="568"/>
      <c r="F17" s="480"/>
      <c r="G17" s="561"/>
    </row>
    <row r="18" spans="1:7" s="49" customFormat="1" ht="14.1" customHeight="1">
      <c r="A18" s="468" t="s">
        <v>192</v>
      </c>
      <c r="B18" s="569">
        <v>1.152551983723296</v>
      </c>
      <c r="C18" s="496" t="s">
        <v>193</v>
      </c>
      <c r="D18" s="496" t="s">
        <v>194</v>
      </c>
      <c r="E18" s="496" t="s">
        <v>193</v>
      </c>
      <c r="F18" s="497" t="s">
        <v>193</v>
      </c>
      <c r="G18" s="561"/>
    </row>
    <row r="19" spans="1:7" s="49" customFormat="1" ht="14.1" customHeight="1">
      <c r="A19" s="468" t="s">
        <v>195</v>
      </c>
      <c r="B19" s="569">
        <v>0.474113793743214</v>
      </c>
      <c r="C19" s="496" t="s">
        <v>193</v>
      </c>
      <c r="D19" s="496" t="s">
        <v>194</v>
      </c>
      <c r="E19" s="496" t="s">
        <v>193</v>
      </c>
      <c r="F19" s="497" t="s">
        <v>193</v>
      </c>
      <c r="G19" s="561"/>
    </row>
    <row r="20" spans="1:7" s="49" customFormat="1" ht="14.1" customHeight="1">
      <c r="A20" s="468" t="s">
        <v>196</v>
      </c>
      <c r="B20" s="570">
        <v>5371513</v>
      </c>
      <c r="C20" s="499">
        <v>5344240</v>
      </c>
      <c r="D20" s="499">
        <v>5301049</v>
      </c>
      <c r="E20" s="499">
        <v>5331986</v>
      </c>
      <c r="F20" s="500">
        <v>5304361</v>
      </c>
      <c r="G20" s="561"/>
    </row>
    <row r="21" spans="1:7" s="49" customFormat="1" ht="14.1" customHeight="1">
      <c r="A21" s="501" t="s">
        <v>197</v>
      </c>
      <c r="B21" s="569">
        <v>0.57720459766177612</v>
      </c>
      <c r="C21" s="479">
        <v>0.58195908117898898</v>
      </c>
      <c r="D21" s="479">
        <v>0.58890570526701413</v>
      </c>
      <c r="E21" s="479">
        <v>0.59167709742673746</v>
      </c>
      <c r="F21" s="497">
        <v>0.60099999999999998</v>
      </c>
      <c r="G21" s="561"/>
    </row>
    <row r="22" spans="1:7" s="49" customFormat="1" ht="14.1" customHeight="1">
      <c r="A22" s="468" t="s">
        <v>198</v>
      </c>
      <c r="B22" s="571">
        <v>181.86838918853388</v>
      </c>
      <c r="C22" s="503">
        <v>194.59489955942496</v>
      </c>
      <c r="D22" s="503">
        <v>191.96502726530235</v>
      </c>
      <c r="E22" s="503">
        <v>194</v>
      </c>
      <c r="F22" s="504">
        <v>195</v>
      </c>
      <c r="G22" s="561"/>
    </row>
    <row r="23" spans="1:7" s="49" customFormat="1" ht="14.1" customHeight="1">
      <c r="A23" s="468" t="s">
        <v>199</v>
      </c>
      <c r="B23" s="571">
        <v>3216.2913215825943</v>
      </c>
      <c r="C23" s="503">
        <v>3314.6004070076233</v>
      </c>
      <c r="D23" s="503">
        <v>3354.0369364304029</v>
      </c>
      <c r="E23" s="503">
        <v>3326</v>
      </c>
      <c r="F23" s="504">
        <v>3289</v>
      </c>
      <c r="G23" s="561"/>
    </row>
    <row r="24" spans="1:7" s="49" customFormat="1" ht="14.1" customHeight="1">
      <c r="A24" s="501" t="s">
        <v>200</v>
      </c>
      <c r="B24" s="572">
        <v>4830.8036000086695</v>
      </c>
      <c r="C24" s="506">
        <v>4898.2148538003221</v>
      </c>
      <c r="D24" s="506">
        <v>4882.0480077237053</v>
      </c>
      <c r="E24" s="506">
        <v>4882</v>
      </c>
      <c r="F24" s="507">
        <v>4817</v>
      </c>
      <c r="G24" s="561"/>
    </row>
    <row r="25" spans="1:7" s="49" customFormat="1" ht="14.1" customHeight="1">
      <c r="A25" s="501" t="s">
        <v>201</v>
      </c>
      <c r="B25" s="572">
        <v>1065.9570628110735</v>
      </c>
      <c r="C25" s="506">
        <v>1132.090088930511</v>
      </c>
      <c r="D25" s="506">
        <v>1196.7024329557678</v>
      </c>
      <c r="E25" s="506">
        <v>1085</v>
      </c>
      <c r="F25" s="507">
        <v>1031</v>
      </c>
      <c r="G25" s="561"/>
    </row>
    <row r="26" spans="1:7" s="49" customFormat="1" ht="14.1" customHeight="1">
      <c r="A26" s="468" t="s">
        <v>202</v>
      </c>
      <c r="B26" s="573">
        <v>0.22027639082006614</v>
      </c>
      <c r="C26" s="509">
        <v>0.1687002895088614</v>
      </c>
      <c r="D26" s="509">
        <v>0.19791510974725884</v>
      </c>
      <c r="E26" s="509">
        <v>0.16097763183822175</v>
      </c>
      <c r="F26" s="510">
        <v>0.15</v>
      </c>
      <c r="G26" s="561"/>
    </row>
    <row r="27" spans="1:7" s="49" customFormat="1" ht="14.1" customHeight="1">
      <c r="A27" s="501" t="s">
        <v>203</v>
      </c>
      <c r="B27" s="574">
        <v>0.11762285712072987</v>
      </c>
      <c r="C27" s="479">
        <v>9.8932657679961553E-2</v>
      </c>
      <c r="D27" s="479">
        <v>9.4956904273795703E-2</v>
      </c>
      <c r="E27" s="479">
        <v>9.0687699421879264E-2</v>
      </c>
      <c r="F27" s="512">
        <v>8.7999999999999995E-2</v>
      </c>
      <c r="G27" s="561"/>
    </row>
    <row r="28" spans="1:7" s="49" customFormat="1" ht="14.1" customHeight="1">
      <c r="A28" s="501" t="s">
        <v>204</v>
      </c>
      <c r="B28" s="574">
        <v>0.35699842957274119</v>
      </c>
      <c r="C28" s="479">
        <v>0.26485284522895425</v>
      </c>
      <c r="D28" s="479">
        <v>0.34327746559441619</v>
      </c>
      <c r="E28" s="479">
        <v>0.2622183886558771</v>
      </c>
      <c r="F28" s="512">
        <v>0.24114074118156806</v>
      </c>
      <c r="G28" s="561"/>
    </row>
    <row r="29" spans="1:7" s="49" customFormat="1" ht="14.1" customHeight="1">
      <c r="A29" s="513" t="s">
        <v>205</v>
      </c>
      <c r="B29" s="573">
        <v>0.33887912591687042</v>
      </c>
      <c r="C29" s="509">
        <v>0.34068429646590714</v>
      </c>
      <c r="D29" s="509">
        <v>0.3460619188109198</v>
      </c>
      <c r="E29" s="509">
        <v>0.35290343278793712</v>
      </c>
      <c r="F29" s="510">
        <v>0.37228017315356893</v>
      </c>
      <c r="G29" s="561"/>
    </row>
    <row r="30" spans="1:7" s="49" customFormat="1" ht="14.1" customHeight="1">
      <c r="A30" s="255" t="s">
        <v>206</v>
      </c>
      <c r="B30" s="572">
        <v>5915.6923118380382</v>
      </c>
      <c r="C30" s="506">
        <v>6211.0234325112524</v>
      </c>
      <c r="D30" s="506">
        <v>5517.4484189985806</v>
      </c>
      <c r="E30" s="506">
        <v>6363.4800137588745</v>
      </c>
      <c r="F30" s="507">
        <v>5084.1115726414619</v>
      </c>
      <c r="G30" s="561"/>
    </row>
    <row r="31" spans="1:7" s="49" customFormat="1" ht="14.1" customHeight="1">
      <c r="A31" s="255" t="s">
        <v>207</v>
      </c>
      <c r="B31" s="572">
        <v>17203.60621560067</v>
      </c>
      <c r="C31" s="506">
        <v>17562.753035303645</v>
      </c>
      <c r="D31" s="506">
        <v>17819.460726775371</v>
      </c>
      <c r="E31" s="506">
        <v>19698.994382757293</v>
      </c>
      <c r="F31" s="507">
        <v>21426.712546048639</v>
      </c>
      <c r="G31" s="561"/>
    </row>
    <row r="32" spans="1:7" s="49" customFormat="1" ht="14.1" customHeight="1">
      <c r="A32" s="468" t="s">
        <v>208</v>
      </c>
      <c r="B32" s="575">
        <v>2366104</v>
      </c>
      <c r="C32" s="499">
        <v>2422602</v>
      </c>
      <c r="D32" s="499">
        <v>2469111</v>
      </c>
      <c r="E32" s="499">
        <v>2554703</v>
      </c>
      <c r="F32" s="515">
        <v>2634512</v>
      </c>
      <c r="G32" s="561"/>
    </row>
    <row r="33" spans="1:7" s="49" customFormat="1" ht="14.1" customHeight="1">
      <c r="A33" s="255" t="s">
        <v>209</v>
      </c>
      <c r="B33" s="563">
        <v>0.83</v>
      </c>
      <c r="C33" s="479">
        <v>0.83</v>
      </c>
      <c r="D33" s="479">
        <v>0.83</v>
      </c>
      <c r="E33" s="479">
        <v>0.86180000000000001</v>
      </c>
      <c r="F33" s="480">
        <v>0.86180000000000001</v>
      </c>
      <c r="G33" s="561"/>
    </row>
    <row r="34" spans="1:7" s="49" customFormat="1" ht="14.1" customHeight="1">
      <c r="A34" s="255" t="s">
        <v>210</v>
      </c>
      <c r="B34" s="563">
        <v>0.97399999999999998</v>
      </c>
      <c r="C34" s="479">
        <v>0.97599999999999998</v>
      </c>
      <c r="D34" s="479">
        <v>0.97799999999999998</v>
      </c>
      <c r="E34" s="479">
        <v>0.98</v>
      </c>
      <c r="F34" s="480">
        <v>0.98</v>
      </c>
      <c r="G34" s="561"/>
    </row>
    <row r="35" spans="1:7" s="49" customFormat="1" ht="14.1" customHeight="1">
      <c r="A35" s="468"/>
      <c r="B35" s="565"/>
      <c r="C35" s="486"/>
      <c r="D35" s="486"/>
      <c r="E35" s="486"/>
      <c r="F35" s="487"/>
      <c r="G35" s="561"/>
    </row>
    <row r="36" spans="1:7" s="49" customFormat="1" ht="14.1" customHeight="1">
      <c r="A36" s="492" t="s">
        <v>211</v>
      </c>
      <c r="B36" s="576"/>
      <c r="C36" s="516"/>
      <c r="D36" s="516"/>
      <c r="E36" s="516"/>
      <c r="F36" s="517"/>
      <c r="G36" s="561"/>
    </row>
    <row r="37" spans="1:7" s="49" customFormat="1" ht="14.1" customHeight="1">
      <c r="A37" s="468"/>
      <c r="B37" s="565"/>
      <c r="C37" s="577"/>
      <c r="D37" s="577"/>
      <c r="E37" s="577"/>
      <c r="F37" s="487"/>
      <c r="G37" s="561"/>
    </row>
    <row r="38" spans="1:7" s="49" customFormat="1" ht="14.1" customHeight="1">
      <c r="A38" s="488" t="s">
        <v>212</v>
      </c>
      <c r="B38" s="565"/>
      <c r="C38" s="486"/>
      <c r="D38" s="486"/>
      <c r="E38" s="486"/>
      <c r="F38" s="487"/>
      <c r="G38" s="561"/>
    </row>
    <row r="39" spans="1:7" s="462" customFormat="1" ht="14.1" customHeight="1">
      <c r="A39" s="513" t="s">
        <v>213</v>
      </c>
      <c r="B39" s="578">
        <v>1447961</v>
      </c>
      <c r="C39" s="503">
        <v>1440696</v>
      </c>
      <c r="D39" s="503">
        <v>1437116</v>
      </c>
      <c r="E39" s="503">
        <v>1422589</v>
      </c>
      <c r="F39" s="519">
        <v>1423761</v>
      </c>
      <c r="G39" s="561"/>
    </row>
    <row r="40" spans="1:7" s="49" customFormat="1" ht="14.1" customHeight="1">
      <c r="A40" s="255" t="s">
        <v>214</v>
      </c>
      <c r="B40" s="579">
        <v>729518.74866649986</v>
      </c>
      <c r="C40" s="506">
        <v>671141.0298593333</v>
      </c>
      <c r="D40" s="506">
        <v>642249.82715099992</v>
      </c>
      <c r="E40" s="506">
        <v>685638.49487316667</v>
      </c>
      <c r="F40" s="521">
        <v>736102</v>
      </c>
      <c r="G40" s="561"/>
    </row>
    <row r="41" spans="1:7" s="49" customFormat="1" ht="14.1" customHeight="1">
      <c r="A41" s="513" t="s">
        <v>215</v>
      </c>
      <c r="B41" s="578">
        <v>167.09138900601272</v>
      </c>
      <c r="C41" s="503">
        <v>154.88773630199884</v>
      </c>
      <c r="D41" s="503">
        <v>148.90826324599928</v>
      </c>
      <c r="E41" s="503">
        <v>159</v>
      </c>
      <c r="F41" s="519">
        <v>172</v>
      </c>
      <c r="G41" s="561"/>
    </row>
    <row r="42" spans="1:7" s="49" customFormat="1" ht="14.1" customHeight="1">
      <c r="A42" s="513" t="s">
        <v>216</v>
      </c>
      <c r="B42" s="578">
        <v>2592.0831408892359</v>
      </c>
      <c r="C42" s="503">
        <v>2649.1545679799856</v>
      </c>
      <c r="D42" s="503">
        <v>2532.7743176127742</v>
      </c>
      <c r="E42" s="503">
        <v>2502</v>
      </c>
      <c r="F42" s="519">
        <v>2455</v>
      </c>
      <c r="G42" s="561"/>
    </row>
    <row r="43" spans="1:7" s="49" customFormat="1" ht="14.1" customHeight="1">
      <c r="A43" s="468"/>
      <c r="B43" s="563"/>
      <c r="C43" s="479"/>
      <c r="D43" s="479"/>
      <c r="E43" s="479"/>
      <c r="F43" s="480"/>
      <c r="G43" s="561"/>
    </row>
    <row r="44" spans="1:7" s="49" customFormat="1" ht="14.1" customHeight="1">
      <c r="A44" s="488" t="s">
        <v>217</v>
      </c>
      <c r="B44" s="563"/>
      <c r="C44" s="479"/>
      <c r="D44" s="479"/>
      <c r="E44" s="479"/>
      <c r="F44" s="480"/>
      <c r="G44" s="561"/>
    </row>
    <row r="45" spans="1:7" s="49" customFormat="1" ht="14.1" customHeight="1">
      <c r="A45" s="513" t="s">
        <v>254</v>
      </c>
      <c r="B45" s="495">
        <v>0.38318726016884114</v>
      </c>
      <c r="C45" s="496">
        <v>0.38238145861594125</v>
      </c>
      <c r="D45" s="496">
        <v>0.38076110166375499</v>
      </c>
      <c r="E45" s="496">
        <v>0.3769351034852611</v>
      </c>
      <c r="F45" s="497">
        <v>0.37803016924208976</v>
      </c>
      <c r="G45" s="561"/>
    </row>
    <row r="46" spans="1:7" s="49" customFormat="1" ht="14.1" customHeight="1">
      <c r="A46" s="501" t="s">
        <v>218</v>
      </c>
      <c r="B46" s="562">
        <v>581744</v>
      </c>
      <c r="C46" s="476">
        <v>579706</v>
      </c>
      <c r="D46" s="476">
        <v>577325</v>
      </c>
      <c r="E46" s="476">
        <v>566956</v>
      </c>
      <c r="F46" s="477">
        <v>562243</v>
      </c>
      <c r="G46" s="561"/>
    </row>
    <row r="47" spans="1:7" s="49" customFormat="1" ht="14.1" customHeight="1">
      <c r="A47" s="501" t="s">
        <v>219</v>
      </c>
      <c r="B47" s="562">
        <v>341903</v>
      </c>
      <c r="C47" s="476">
        <v>344699</v>
      </c>
      <c r="D47" s="476">
        <v>348224</v>
      </c>
      <c r="E47" s="476">
        <v>346557</v>
      </c>
      <c r="F47" s="477">
        <v>352738</v>
      </c>
      <c r="G47" s="561"/>
    </row>
    <row r="48" spans="1:7" s="49" customFormat="1" ht="14.1" customHeight="1">
      <c r="A48" s="501" t="s">
        <v>220</v>
      </c>
      <c r="B48" s="562">
        <v>77421</v>
      </c>
      <c r="C48" s="476">
        <v>84183</v>
      </c>
      <c r="D48" s="476">
        <v>93015</v>
      </c>
      <c r="E48" s="476">
        <v>102003</v>
      </c>
      <c r="F48" s="477">
        <v>115164</v>
      </c>
      <c r="G48" s="561"/>
    </row>
    <row r="49" spans="1:7" s="49" customFormat="1" ht="14.1" customHeight="1">
      <c r="A49" s="513" t="s">
        <v>221</v>
      </c>
      <c r="B49" s="580">
        <v>1001068</v>
      </c>
      <c r="C49" s="523">
        <v>1008588</v>
      </c>
      <c r="D49" s="523">
        <v>1018564</v>
      </c>
      <c r="E49" s="523">
        <v>1015516</v>
      </c>
      <c r="F49" s="524">
        <v>1030145</v>
      </c>
      <c r="G49" s="561"/>
    </row>
    <row r="50" spans="1:7" s="49" customFormat="1" ht="14.1" customHeight="1">
      <c r="A50" s="513" t="s">
        <v>222</v>
      </c>
      <c r="B50" s="580">
        <v>3596.9126666598763</v>
      </c>
      <c r="C50" s="523">
        <v>3747.3147957249553</v>
      </c>
      <c r="D50" s="523">
        <v>3521.2661906968092</v>
      </c>
      <c r="E50" s="523">
        <v>3557</v>
      </c>
      <c r="F50" s="524">
        <v>3541</v>
      </c>
      <c r="G50" s="561"/>
    </row>
    <row r="51" spans="1:7" s="49" customFormat="1" ht="14.1" customHeight="1">
      <c r="A51" s="513" t="s">
        <v>223</v>
      </c>
      <c r="B51" s="580">
        <v>27802</v>
      </c>
      <c r="C51" s="523">
        <v>27824</v>
      </c>
      <c r="D51" s="523">
        <v>26622</v>
      </c>
      <c r="E51" s="523">
        <v>25802</v>
      </c>
      <c r="F51" s="524">
        <v>25986</v>
      </c>
      <c r="G51" s="561"/>
    </row>
    <row r="52" spans="1:7" s="49" customFormat="1" ht="14.1" customHeight="1">
      <c r="A52" s="255"/>
      <c r="B52" s="563"/>
      <c r="C52" s="479"/>
      <c r="D52" s="479"/>
      <c r="E52" s="479"/>
      <c r="F52" s="480"/>
      <c r="G52" s="561"/>
    </row>
    <row r="53" spans="1:7" s="49" customFormat="1" ht="14.1" customHeight="1">
      <c r="A53" s="488" t="s">
        <v>224</v>
      </c>
      <c r="B53" s="563"/>
      <c r="C53" s="479"/>
      <c r="D53" s="479"/>
      <c r="E53" s="479"/>
      <c r="F53" s="480"/>
      <c r="G53" s="561"/>
    </row>
    <row r="54" spans="1:7" s="49" customFormat="1" ht="14.1" customHeight="1">
      <c r="A54" s="468" t="s">
        <v>225</v>
      </c>
      <c r="B54" s="569">
        <v>0.2754420485005708</v>
      </c>
      <c r="C54" s="496">
        <v>0.27489999999999998</v>
      </c>
      <c r="D54" s="496">
        <v>0.27560000000000001</v>
      </c>
      <c r="E54" s="496">
        <v>0.27700000000000002</v>
      </c>
      <c r="F54" s="497">
        <v>0.28199999999999997</v>
      </c>
      <c r="G54" s="561"/>
    </row>
    <row r="55" spans="1:7" s="49" customFormat="1" ht="14.1" customHeight="1">
      <c r="A55" s="501" t="s">
        <v>226</v>
      </c>
      <c r="B55" s="579">
        <v>147978</v>
      </c>
      <c r="C55" s="506">
        <v>141120</v>
      </c>
      <c r="D55" s="506">
        <v>134851</v>
      </c>
      <c r="E55" s="506">
        <v>128998.5</v>
      </c>
      <c r="F55" s="521">
        <v>126088</v>
      </c>
      <c r="G55" s="561"/>
    </row>
    <row r="56" spans="1:7" s="49" customFormat="1" ht="14.1" customHeight="1">
      <c r="A56" s="501" t="s">
        <v>227</v>
      </c>
      <c r="B56" s="579">
        <v>304171</v>
      </c>
      <c r="C56" s="506">
        <v>302417</v>
      </c>
      <c r="D56" s="506">
        <v>298558</v>
      </c>
      <c r="E56" s="506">
        <v>290012</v>
      </c>
      <c r="F56" s="521">
        <v>287717</v>
      </c>
      <c r="G56" s="561"/>
    </row>
    <row r="57" spans="1:7" s="49" customFormat="1" ht="14.1" customHeight="1">
      <c r="A57" s="501" t="s">
        <v>228</v>
      </c>
      <c r="B57" s="579">
        <v>511671</v>
      </c>
      <c r="C57" s="506">
        <v>527772</v>
      </c>
      <c r="D57" s="506">
        <v>545283</v>
      </c>
      <c r="E57" s="506">
        <v>550002</v>
      </c>
      <c r="F57" s="521">
        <v>571169</v>
      </c>
      <c r="G57" s="561"/>
    </row>
    <row r="58" spans="1:7" s="49" customFormat="1" ht="14.1" customHeight="1">
      <c r="A58" s="513" t="s">
        <v>229</v>
      </c>
      <c r="B58" s="578">
        <v>963820</v>
      </c>
      <c r="C58" s="503">
        <v>971309</v>
      </c>
      <c r="D58" s="503">
        <v>978692</v>
      </c>
      <c r="E58" s="503">
        <v>969012.5</v>
      </c>
      <c r="F58" s="519">
        <v>984974</v>
      </c>
      <c r="G58" s="561"/>
    </row>
    <row r="59" spans="1:7" s="49" customFormat="1" ht="14.1" customHeight="1">
      <c r="A59" s="468" t="s">
        <v>230</v>
      </c>
      <c r="B59" s="578">
        <v>3280</v>
      </c>
      <c r="C59" s="503">
        <v>3420.4340013669334</v>
      </c>
      <c r="D59" s="503">
        <v>3301.6443899758656</v>
      </c>
      <c r="E59" s="503">
        <v>3325</v>
      </c>
      <c r="F59" s="519">
        <v>3512</v>
      </c>
      <c r="G59" s="561"/>
    </row>
    <row r="60" spans="1:7" s="49" customFormat="1" ht="14.1" customHeight="1">
      <c r="A60" s="255"/>
      <c r="B60" s="563"/>
      <c r="C60" s="479"/>
      <c r="D60" s="479"/>
      <c r="E60" s="479"/>
      <c r="F60" s="480"/>
      <c r="G60" s="561"/>
    </row>
    <row r="61" spans="1:7" s="49" customFormat="1" ht="14.1" customHeight="1">
      <c r="A61" s="488" t="s">
        <v>231</v>
      </c>
      <c r="B61" s="563"/>
      <c r="C61" s="479"/>
      <c r="D61" s="479"/>
      <c r="E61" s="479"/>
      <c r="F61" s="480"/>
      <c r="G61" s="561"/>
    </row>
    <row r="62" spans="1:7" s="49" customFormat="1" ht="14.1" customHeight="1">
      <c r="A62" s="468" t="s">
        <v>232</v>
      </c>
      <c r="B62" s="578">
        <v>95679</v>
      </c>
      <c r="C62" s="503">
        <v>94662</v>
      </c>
      <c r="D62" s="503">
        <v>93572</v>
      </c>
      <c r="E62" s="503">
        <v>92486</v>
      </c>
      <c r="F62" s="519">
        <v>91488</v>
      </c>
      <c r="G62" s="561"/>
    </row>
    <row r="63" spans="1:7" s="49" customFormat="1" ht="14.1" customHeight="1">
      <c r="A63" s="525" t="s">
        <v>252</v>
      </c>
      <c r="B63" s="581">
        <v>256</v>
      </c>
      <c r="C63" s="527">
        <v>256</v>
      </c>
      <c r="D63" s="527">
        <v>256</v>
      </c>
      <c r="E63" s="527">
        <v>0</v>
      </c>
      <c r="F63" s="528">
        <v>0</v>
      </c>
      <c r="G63" s="561"/>
    </row>
    <row r="64" spans="1:7" s="49" customFormat="1" ht="14.1" customHeight="1">
      <c r="A64" s="468"/>
      <c r="B64" s="563"/>
      <c r="C64" s="479"/>
      <c r="D64" s="479"/>
      <c r="E64" s="479"/>
      <c r="F64" s="480"/>
      <c r="G64" s="561"/>
    </row>
    <row r="65" spans="1:7" s="49" customFormat="1" ht="14.1" customHeight="1">
      <c r="A65" s="468"/>
      <c r="B65" s="563"/>
      <c r="C65" s="479"/>
      <c r="D65" s="479"/>
      <c r="E65" s="479"/>
      <c r="F65" s="480"/>
      <c r="G65" s="561"/>
    </row>
    <row r="66" spans="1:7" s="49" customFormat="1" ht="14.1" customHeight="1">
      <c r="A66" s="488" t="s">
        <v>178</v>
      </c>
      <c r="B66" s="563"/>
      <c r="C66" s="479"/>
      <c r="D66" s="479"/>
      <c r="E66" s="479"/>
      <c r="F66" s="480"/>
      <c r="G66" s="561"/>
    </row>
    <row r="67" spans="1:7" s="49" customFormat="1" ht="14.1" customHeight="1">
      <c r="A67" s="255"/>
      <c r="B67" s="563"/>
      <c r="C67" s="479"/>
      <c r="D67" s="479"/>
      <c r="E67" s="479"/>
      <c r="F67" s="480"/>
      <c r="G67" s="561"/>
    </row>
    <row r="68" spans="1:7" s="49" customFormat="1" ht="14.1" customHeight="1">
      <c r="A68" s="492" t="s">
        <v>191</v>
      </c>
      <c r="B68" s="567"/>
      <c r="C68" s="529"/>
      <c r="D68" s="529"/>
      <c r="E68" s="529"/>
      <c r="F68" s="494"/>
      <c r="G68" s="561"/>
    </row>
    <row r="69" spans="1:7" s="49" customFormat="1" ht="14.1" customHeight="1">
      <c r="A69" s="468"/>
      <c r="B69" s="563"/>
      <c r="C69" s="479"/>
      <c r="D69" s="479"/>
      <c r="E69" s="479"/>
      <c r="F69" s="480"/>
      <c r="G69" s="561"/>
    </row>
    <row r="70" spans="1:7" s="49" customFormat="1" ht="14.1" customHeight="1">
      <c r="A70" s="468" t="s">
        <v>234</v>
      </c>
      <c r="B70" s="582">
        <v>1.0444200385356455</v>
      </c>
      <c r="C70" s="509">
        <v>1.0446488439306358</v>
      </c>
      <c r="D70" s="509">
        <v>1.087</v>
      </c>
      <c r="E70" s="509">
        <v>1.0580000000000001</v>
      </c>
      <c r="F70" s="531">
        <v>1.0629999999999999</v>
      </c>
      <c r="G70" s="561"/>
    </row>
    <row r="71" spans="1:7" s="49" customFormat="1" ht="14.1" customHeight="1">
      <c r="A71" s="468" t="s">
        <v>235</v>
      </c>
      <c r="B71" s="582">
        <v>0.47882775516830428</v>
      </c>
      <c r="C71" s="509">
        <v>0.48306743560977566</v>
      </c>
      <c r="D71" s="509">
        <v>0.49582019531277188</v>
      </c>
      <c r="E71" s="509">
        <v>0.502</v>
      </c>
      <c r="F71" s="531">
        <v>0.49399999999999999</v>
      </c>
      <c r="G71" s="561"/>
    </row>
    <row r="72" spans="1:7" s="49" customFormat="1" ht="14.1" customHeight="1">
      <c r="A72" s="533" t="s">
        <v>196</v>
      </c>
      <c r="B72" s="578">
        <v>1218112</v>
      </c>
      <c r="C72" s="503">
        <v>1220698</v>
      </c>
      <c r="D72" s="503">
        <v>1280724</v>
      </c>
      <c r="E72" s="503">
        <v>1258508</v>
      </c>
      <c r="F72" s="519">
        <v>1232970</v>
      </c>
      <c r="G72" s="561"/>
    </row>
    <row r="73" spans="1:7" s="49" customFormat="1" ht="14.1" customHeight="1">
      <c r="A73" s="534" t="s">
        <v>197</v>
      </c>
      <c r="B73" s="563">
        <v>0.38495064493248571</v>
      </c>
      <c r="C73" s="479">
        <v>0.39631669749602277</v>
      </c>
      <c r="D73" s="479">
        <v>0.39331133604629737</v>
      </c>
      <c r="E73" s="479">
        <v>0.41899999999999998</v>
      </c>
      <c r="F73" s="480">
        <v>0.44400000000000001</v>
      </c>
      <c r="G73" s="561"/>
    </row>
    <row r="74" spans="1:7" s="49" customFormat="1" ht="14.1" customHeight="1">
      <c r="A74" s="468" t="s">
        <v>198</v>
      </c>
      <c r="B74" s="583">
        <v>206.65441249010573</v>
      </c>
      <c r="C74" s="536">
        <v>219.10311406363144</v>
      </c>
      <c r="D74" s="536">
        <v>218.40902640618029</v>
      </c>
      <c r="E74" s="536">
        <v>216</v>
      </c>
      <c r="F74" s="537">
        <v>208</v>
      </c>
      <c r="G74" s="561"/>
    </row>
    <row r="75" spans="1:7" s="49" customFormat="1" ht="14.1" customHeight="1">
      <c r="A75" s="468" t="s">
        <v>199</v>
      </c>
      <c r="B75" s="578">
        <v>1575.7833505221486</v>
      </c>
      <c r="C75" s="503">
        <v>1634.1902978304522</v>
      </c>
      <c r="D75" s="503">
        <v>1815.57601205371</v>
      </c>
      <c r="E75" s="503">
        <v>1648</v>
      </c>
      <c r="F75" s="519">
        <v>1603</v>
      </c>
      <c r="G75" s="561"/>
    </row>
    <row r="76" spans="1:7" s="49" customFormat="1" ht="14.1" customHeight="1">
      <c r="A76" s="468"/>
      <c r="B76" s="563"/>
      <c r="C76" s="479"/>
      <c r="D76" s="479"/>
      <c r="E76" s="479"/>
      <c r="F76" s="480"/>
      <c r="G76" s="561"/>
    </row>
    <row r="77" spans="1:7" s="49" customFormat="1" ht="14.1" customHeight="1">
      <c r="A77" s="492" t="s">
        <v>211</v>
      </c>
      <c r="B77" s="567"/>
      <c r="C77" s="538"/>
      <c r="D77" s="538"/>
      <c r="E77" s="538"/>
      <c r="F77" s="494"/>
      <c r="G77" s="561"/>
    </row>
    <row r="78" spans="1:7" s="49" customFormat="1" ht="14.1" customHeight="1">
      <c r="A78" s="255"/>
      <c r="B78" s="563"/>
      <c r="C78" s="479"/>
      <c r="D78" s="479"/>
      <c r="E78" s="479"/>
      <c r="F78" s="480"/>
      <c r="G78" s="561"/>
    </row>
    <row r="79" spans="1:7" s="49" customFormat="1" ht="14.1" customHeight="1">
      <c r="A79" s="488" t="s">
        <v>236</v>
      </c>
      <c r="B79" s="563"/>
      <c r="C79" s="479"/>
      <c r="D79" s="479"/>
      <c r="E79" s="479"/>
      <c r="F79" s="480"/>
      <c r="G79" s="561"/>
    </row>
    <row r="80" spans="1:7" s="49" customFormat="1" ht="14.1" customHeight="1">
      <c r="A80" s="255" t="s">
        <v>237</v>
      </c>
      <c r="B80" s="563">
        <v>0.112</v>
      </c>
      <c r="C80" s="479">
        <v>0.10999470134874759</v>
      </c>
      <c r="D80" s="479">
        <v>0.10910741811175337</v>
      </c>
      <c r="E80" s="479">
        <v>0.108</v>
      </c>
      <c r="F80" s="480">
        <v>0.107</v>
      </c>
      <c r="G80" s="561"/>
    </row>
    <row r="81" spans="1:7" s="462" customFormat="1" ht="14.1" customHeight="1">
      <c r="A81" s="584" t="s">
        <v>238</v>
      </c>
      <c r="B81" s="580">
        <v>221245</v>
      </c>
      <c r="C81" s="523">
        <v>219502</v>
      </c>
      <c r="D81" s="523">
        <v>219564</v>
      </c>
      <c r="E81" s="523">
        <v>216832</v>
      </c>
      <c r="F81" s="524">
        <v>213938</v>
      </c>
      <c r="G81" s="561"/>
    </row>
    <row r="82" spans="1:7" s="462" customFormat="1" ht="14.1" customHeight="1">
      <c r="A82" s="585" t="s">
        <v>239</v>
      </c>
      <c r="B82" s="580">
        <v>48352</v>
      </c>
      <c r="C82" s="523">
        <v>44538.932576666593</v>
      </c>
      <c r="D82" s="523">
        <v>41934.265169999999</v>
      </c>
      <c r="E82" s="523">
        <v>41543.524563333303</v>
      </c>
      <c r="F82" s="524">
        <v>40245</v>
      </c>
      <c r="G82" s="561"/>
    </row>
    <row r="83" spans="1:7" s="49" customFormat="1" ht="14.1" customHeight="1">
      <c r="A83" s="468"/>
      <c r="B83" s="563"/>
      <c r="C83" s="479"/>
      <c r="D83" s="479"/>
      <c r="E83" s="479"/>
      <c r="F83" s="480"/>
      <c r="G83" s="561"/>
    </row>
    <row r="84" spans="1:7" s="49" customFormat="1" ht="14.1" customHeight="1">
      <c r="A84" s="488" t="s">
        <v>240</v>
      </c>
      <c r="B84" s="563"/>
      <c r="C84" s="479"/>
      <c r="D84" s="479"/>
      <c r="E84" s="479"/>
      <c r="F84" s="480"/>
      <c r="G84" s="561"/>
    </row>
    <row r="85" spans="1:7" s="49" customFormat="1" ht="14.1" customHeight="1">
      <c r="A85" s="255" t="s">
        <v>241</v>
      </c>
      <c r="B85" s="563">
        <v>0.48799999999999999</v>
      </c>
      <c r="C85" s="479">
        <v>0.48599999999999999</v>
      </c>
      <c r="D85" s="479">
        <v>0.48199999999999998</v>
      </c>
      <c r="E85" s="479">
        <v>0.47899999999999998</v>
      </c>
      <c r="F85" s="480">
        <v>0.47199999999999998</v>
      </c>
      <c r="G85" s="561"/>
    </row>
    <row r="86" spans="1:7" s="49" customFormat="1" ht="14.1" customHeight="1">
      <c r="A86" s="501" t="s">
        <v>218</v>
      </c>
      <c r="B86" s="562">
        <v>164360</v>
      </c>
      <c r="C86" s="476">
        <v>164970</v>
      </c>
      <c r="D86" s="476">
        <v>166319</v>
      </c>
      <c r="E86" s="476">
        <v>165770</v>
      </c>
      <c r="F86" s="477">
        <v>165002</v>
      </c>
      <c r="G86" s="561"/>
    </row>
    <row r="87" spans="1:7" s="49" customFormat="1" ht="14.1" customHeight="1">
      <c r="A87" s="501" t="s">
        <v>242</v>
      </c>
      <c r="B87" s="562">
        <v>24287</v>
      </c>
      <c r="C87" s="476">
        <v>23731</v>
      </c>
      <c r="D87" s="476">
        <v>23806</v>
      </c>
      <c r="E87" s="476">
        <v>23678</v>
      </c>
      <c r="F87" s="477">
        <v>24018</v>
      </c>
      <c r="G87" s="561"/>
    </row>
    <row r="88" spans="1:7" s="49" customFormat="1" ht="14.1" customHeight="1">
      <c r="A88" s="468" t="s">
        <v>243</v>
      </c>
      <c r="B88" s="580">
        <v>188647</v>
      </c>
      <c r="C88" s="523">
        <v>188701</v>
      </c>
      <c r="D88" s="523">
        <v>190125</v>
      </c>
      <c r="E88" s="523">
        <v>189448</v>
      </c>
      <c r="F88" s="524">
        <v>189020</v>
      </c>
      <c r="G88" s="561"/>
    </row>
    <row r="89" spans="1:7" s="49" customFormat="1" ht="14.1" customHeight="1">
      <c r="A89" s="525" t="s">
        <v>244</v>
      </c>
      <c r="B89" s="586">
        <v>104203</v>
      </c>
      <c r="C89" s="543">
        <v>105432</v>
      </c>
      <c r="D89" s="543">
        <v>106726</v>
      </c>
      <c r="E89" s="543">
        <v>107672</v>
      </c>
      <c r="F89" s="544">
        <v>110797</v>
      </c>
      <c r="G89" s="561"/>
    </row>
    <row r="90" spans="1:7" s="49" customFormat="1" ht="14.1" customHeight="1">
      <c r="A90" s="587"/>
      <c r="B90" s="588"/>
      <c r="C90" s="588"/>
      <c r="D90" s="588"/>
      <c r="E90" s="588"/>
      <c r="F90" s="589"/>
      <c r="G90" s="561"/>
    </row>
    <row r="91" spans="1:7" s="49" customFormat="1" ht="14.1" customHeight="1">
      <c r="A91" s="590"/>
      <c r="B91" s="204"/>
      <c r="C91" s="204"/>
      <c r="D91" s="204"/>
      <c r="E91" s="204"/>
      <c r="F91" s="204"/>
      <c r="G91" s="561"/>
    </row>
    <row r="92" spans="1:7" s="49" customFormat="1" ht="14.1" customHeight="1">
      <c r="A92" s="255" t="s">
        <v>245</v>
      </c>
      <c r="G92" s="561"/>
    </row>
    <row r="93" spans="1:7" s="49" customFormat="1" ht="14.1" customHeight="1">
      <c r="A93" s="255" t="s">
        <v>246</v>
      </c>
      <c r="G93" s="561"/>
    </row>
    <row r="94" spans="1:7" s="49" customFormat="1" ht="14.1" customHeight="1">
      <c r="A94" s="255" t="s">
        <v>247</v>
      </c>
      <c r="G94" s="561"/>
    </row>
    <row r="95" spans="1:7" s="49" customFormat="1" ht="14.1" customHeight="1">
      <c r="A95" s="255" t="s">
        <v>248</v>
      </c>
      <c r="G95" s="561"/>
    </row>
    <row r="96" spans="1:7" s="49" customFormat="1" ht="14.1" customHeight="1">
      <c r="A96" s="255" t="s">
        <v>249</v>
      </c>
      <c r="G96" s="561"/>
    </row>
    <row r="97" spans="1:7" s="591" customFormat="1" ht="14.1" customHeight="1">
      <c r="A97" s="549"/>
      <c r="E97" s="255"/>
      <c r="G97" s="561"/>
    </row>
    <row r="98" spans="1:7" s="591" customFormat="1" ht="14.1" customHeight="1">
      <c r="A98" s="255"/>
    </row>
    <row r="99" spans="1:7" s="591" customFormat="1" ht="14.1" customHeight="1">
      <c r="A99" s="255"/>
    </row>
    <row r="100" spans="1:7" s="591" customFormat="1" ht="14.1" customHeight="1">
      <c r="A100" s="255"/>
    </row>
    <row r="101" spans="1:7" s="591" customFormat="1" ht="14.1" customHeight="1">
      <c r="A101" s="255"/>
    </row>
    <row r="102" spans="1:7" s="591" customFormat="1" ht="14.1" customHeight="1">
      <c r="A102" s="255"/>
    </row>
    <row r="103" spans="1:7" s="591" customFormat="1" ht="14.1" customHeight="1">
      <c r="A103" s="255"/>
    </row>
    <row r="104" spans="1:7" s="591" customFormat="1" ht="14.1" customHeight="1">
      <c r="A104" s="255"/>
    </row>
    <row r="105" spans="1:7" s="591" customFormat="1" ht="14.1" customHeight="1">
      <c r="A105" s="255"/>
    </row>
    <row r="106" spans="1:7" s="591" customFormat="1" ht="14.1" customHeight="1">
      <c r="A106" s="592"/>
    </row>
    <row r="107" spans="1:7" s="593" customFormat="1" ht="14.1" customHeight="1">
      <c r="A107" s="592"/>
    </row>
    <row r="108" spans="1:7" s="593" customFormat="1" ht="14.1" customHeight="1">
      <c r="A108" s="592"/>
    </row>
    <row r="109" spans="1:7" s="593" customFormat="1" ht="14.1" customHeight="1">
      <c r="A109" s="255"/>
    </row>
    <row r="110" spans="1:7" s="593" customFormat="1" ht="14.1" customHeight="1">
      <c r="A110" s="468"/>
    </row>
    <row r="111" spans="1:7" s="593" customFormat="1" ht="14.1" customHeight="1">
      <c r="A111" s="255"/>
    </row>
    <row r="112" spans="1:7" s="593" customFormat="1" ht="14.1" customHeight="1">
      <c r="A112" s="255"/>
    </row>
    <row r="113" spans="1:1" s="593" customFormat="1" ht="14.1" customHeight="1">
      <c r="A113" s="255"/>
    </row>
    <row r="114" spans="1:1" s="593" customFormat="1" ht="14.1" customHeight="1">
      <c r="A114" s="255"/>
    </row>
    <row r="115" spans="1:1" s="593" customFormat="1" ht="14.1" customHeight="1">
      <c r="A115" s="255"/>
    </row>
    <row r="116" spans="1:1" s="593" customFormat="1" ht="14.1" customHeight="1">
      <c r="A116" s="255"/>
    </row>
    <row r="117" spans="1:1" s="593" customFormat="1" ht="14.1" customHeight="1">
      <c r="A117" s="468"/>
    </row>
    <row r="118" spans="1:1" s="593" customFormat="1" ht="14.1" customHeight="1">
      <c r="A118" s="468"/>
    </row>
    <row r="119" spans="1:1" s="593" customFormat="1" ht="14.1" customHeight="1">
      <c r="A119" s="550"/>
    </row>
    <row r="120" spans="1:1" s="593" customFormat="1" ht="14.1" customHeight="1">
      <c r="A120" s="551"/>
    </row>
    <row r="121" spans="1:1" s="593" customFormat="1" ht="14.1" customHeight="1">
      <c r="A121" s="551"/>
    </row>
    <row r="122" spans="1:1" s="593" customFormat="1" ht="14.1" customHeight="1">
      <c r="A122" s="552"/>
    </row>
    <row r="123" spans="1:1" s="593" customFormat="1" ht="14.1" customHeight="1">
      <c r="A123" s="553"/>
    </row>
    <row r="124" spans="1:1" s="593" customFormat="1" ht="14.1" customHeight="1">
      <c r="A124" s="553"/>
    </row>
    <row r="125" spans="1:1" s="593" customFormat="1" ht="14.1" customHeight="1">
      <c r="A125" s="255"/>
    </row>
    <row r="126" spans="1:1" s="593" customFormat="1" ht="14.1" customHeight="1">
      <c r="A126" s="594"/>
    </row>
    <row r="127" spans="1:1" s="593" customFormat="1" ht="14.1" customHeight="1">
      <c r="A127" s="594"/>
    </row>
    <row r="128" spans="1:1" s="593" customFormat="1" ht="14.1" customHeight="1">
      <c r="A128" s="594"/>
    </row>
    <row r="129" spans="1:1" s="591" customFormat="1" ht="14.1" customHeight="1">
      <c r="A129" s="594"/>
    </row>
    <row r="130" spans="1:1" s="591" customFormat="1" ht="14.1" customHeight="1">
      <c r="A130" s="594"/>
    </row>
    <row r="131" spans="1:1" s="591" customFormat="1" ht="14.1" customHeight="1">
      <c r="A131" s="594"/>
    </row>
    <row r="132" spans="1:1" s="591" customFormat="1" ht="14.1" customHeight="1">
      <c r="A132" s="594"/>
    </row>
    <row r="133" spans="1:1" s="591" customFormat="1" ht="14.1" customHeight="1">
      <c r="A133" s="592"/>
    </row>
    <row r="134" spans="1:1" s="591" customFormat="1" ht="14.1" customHeight="1">
      <c r="A134" s="592"/>
    </row>
    <row r="135" spans="1:1" s="591" customFormat="1" ht="14.1" customHeight="1">
      <c r="A135" s="592"/>
    </row>
    <row r="136" spans="1:1" s="591" customFormat="1" ht="14.1" customHeight="1">
      <c r="A136" s="592"/>
    </row>
    <row r="137" spans="1:1" s="591" customFormat="1" ht="14.1" customHeight="1">
      <c r="A137" s="592"/>
    </row>
    <row r="138" spans="1:1" s="591" customFormat="1" ht="14.1" customHeight="1">
      <c r="A138" s="594"/>
    </row>
    <row r="139" spans="1:1" s="591" customFormat="1" ht="14.1" customHeight="1">
      <c r="A139" s="594"/>
    </row>
    <row r="140" spans="1:1" s="591" customFormat="1" ht="14.1" customHeight="1">
      <c r="A140" s="594"/>
    </row>
    <row r="141" spans="1:1" s="591" customFormat="1" ht="14.1" customHeight="1">
      <c r="A141" s="592"/>
    </row>
    <row r="142" spans="1:1" s="591" customFormat="1" ht="14.1" customHeight="1">
      <c r="A142" s="592"/>
    </row>
    <row r="143" spans="1:1" s="591" customFormat="1" ht="14.1" customHeight="1">
      <c r="A143" s="255"/>
    </row>
    <row r="144" spans="1:1" s="591" customFormat="1" ht="14.1" customHeight="1">
      <c r="A144" s="255"/>
    </row>
    <row r="145" spans="1:1" s="591" customFormat="1" ht="14.1" customHeight="1">
      <c r="A145" s="367"/>
    </row>
  </sheetData>
  <pageMargins left="0.59055118110236227" right="0.59055118110236227" top="0.59055118110236227" bottom="0.59055118110236227" header="0.51181102362204722" footer="0.51181102362204722"/>
  <pageSetup paperSize="9" scale="33" fitToHeight="2" orientation="portrait" horizontalDpi="1200" verticalDpi="1200" r:id="rId1"/>
  <headerFooter alignWithMargins="0"/>
  <rowBreaks count="1" manualBreakCount="1">
    <brk id="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5</vt:i4>
      </vt:variant>
    </vt:vector>
  </HeadingPairs>
  <TitlesOfParts>
    <vt:vector size="11" baseType="lpstr">
      <vt:lpstr>Eredm. folyatatódó</vt:lpstr>
      <vt:lpstr>Mérleg</vt:lpstr>
      <vt:lpstr>CF_hun</vt:lpstr>
      <vt:lpstr>Szegmensek</vt:lpstr>
      <vt:lpstr>negyedéves KPI-k</vt:lpstr>
      <vt:lpstr>kumulált KPI-k</vt:lpstr>
      <vt:lpstr>CF_hun!Nyomtatási_cím</vt:lpstr>
      <vt:lpstr>Mérleg!Nyomtatási_cím</vt:lpstr>
      <vt:lpstr>'kumulált KPI-k'!Nyomtatási_terület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gati1gerda907</dc:creator>
  <cp:lastModifiedBy>walfisch1ri906</cp:lastModifiedBy>
  <dcterms:created xsi:type="dcterms:W3CDTF">2017-05-10T14:06:13Z</dcterms:created>
  <dcterms:modified xsi:type="dcterms:W3CDTF">2017-07-04T07:47:05Z</dcterms:modified>
</cp:coreProperties>
</file>