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350" yWindow="75" windowWidth="9180" windowHeight="11475" tabRatio="780"/>
  </bookViews>
  <sheets>
    <sheet name="Eredménykim." sheetId="17" r:id="rId1"/>
    <sheet name="Mérleg" sheetId="7" r:id="rId2"/>
    <sheet name="CF_hun" sheetId="8" r:id="rId3"/>
    <sheet name="Szegmensek" sheetId="18" r:id="rId4"/>
    <sheet name="negyedéves KPI-k" sheetId="14" r:id="rId5"/>
    <sheet name="kumulált KPI-k" sheetId="10" r:id="rId6"/>
  </sheets>
  <definedNames>
    <definedName name="_xlnm.Print_Area" localSheetId="2">CF_hun!$A$1:$Q$53</definedName>
    <definedName name="_xlnm.Print_Area" localSheetId="0">Eredménykim.!$A$1:$J$73</definedName>
    <definedName name="_xlnm.Print_Area" localSheetId="5">'kumulált KPI-k'!$A$1:$O$143</definedName>
    <definedName name="_xlnm.Print_Area" localSheetId="1">Mérleg!$A$1:$Q$74</definedName>
    <definedName name="_xlnm.Print_Area" localSheetId="4">'negyedéves KPI-k'!$A$1:$O$143</definedName>
    <definedName name="_xlnm.Print_Area" localSheetId="3">Szegmensek!$A$1:$I$115</definedName>
  </definedNames>
  <calcPr calcId="125725"/>
</workbook>
</file>

<file path=xl/calcChain.xml><?xml version="1.0" encoding="utf-8"?>
<calcChain xmlns="http://schemas.openxmlformats.org/spreadsheetml/2006/main">
  <c r="P51" i="8"/>
  <c r="O51"/>
  <c r="N51"/>
  <c r="M51"/>
  <c r="L51"/>
  <c r="K51"/>
  <c r="J51"/>
  <c r="I51"/>
  <c r="H51"/>
  <c r="G51"/>
  <c r="F51"/>
  <c r="E51"/>
  <c r="D51"/>
  <c r="Q51"/>
  <c r="K22" i="7" l="1"/>
  <c r="G22"/>
  <c r="G112" i="10"/>
  <c r="G50"/>
  <c r="G11"/>
  <c r="H10"/>
  <c r="G10"/>
  <c r="G112" i="14"/>
  <c r="G50"/>
  <c r="G11"/>
  <c r="H10"/>
  <c r="G10"/>
  <c r="J26" i="8"/>
  <c r="J19"/>
  <c r="I19"/>
  <c r="K66" i="7"/>
  <c r="K65"/>
  <c r="K67" s="1"/>
  <c r="K64"/>
  <c r="K63"/>
  <c r="K49"/>
  <c r="K48"/>
  <c r="K47"/>
  <c r="K53" s="1"/>
  <c r="K38"/>
  <c r="J38"/>
  <c r="I38"/>
  <c r="K37"/>
  <c r="J37"/>
  <c r="I37"/>
  <c r="K36"/>
  <c r="K43" s="1"/>
  <c r="K26"/>
  <c r="K21"/>
  <c r="K28" s="1"/>
  <c r="K30" s="1"/>
  <c r="K14"/>
  <c r="K11"/>
  <c r="D103" i="18"/>
  <c r="K55" i="7" l="1"/>
  <c r="K69" s="1"/>
</calcChain>
</file>

<file path=xl/sharedStrings.xml><?xml version="1.0" encoding="utf-8"?>
<sst xmlns="http://schemas.openxmlformats.org/spreadsheetml/2006/main" count="575" uniqueCount="244">
  <si>
    <t>MAGYAR TELEKOM</t>
  </si>
  <si>
    <t>EBITDA</t>
  </si>
  <si>
    <t>EBITDA margin</t>
  </si>
  <si>
    <t xml:space="preserve">MAGYAR TELEKOM </t>
  </si>
  <si>
    <t>HUF/EUR</t>
  </si>
  <si>
    <t>HUF/MKD</t>
  </si>
  <si>
    <t>márc. 31.</t>
  </si>
  <si>
    <t>szept. 30.</t>
  </si>
  <si>
    <t>(millió forintban)</t>
  </si>
  <si>
    <t>Bevételek</t>
  </si>
  <si>
    <t>Hang alapú kiskereskedelmi bevételek</t>
  </si>
  <si>
    <t>Adatbevételek</t>
  </si>
  <si>
    <t>Egyéb vezetékes bevételek</t>
  </si>
  <si>
    <t>Nem hang alapú bevételek</t>
  </si>
  <si>
    <t>Egyéb mobil bevételek</t>
  </si>
  <si>
    <t>Rendszerintegráció/Információtechnológiai bevételek</t>
  </si>
  <si>
    <t>Összes bevétel</t>
  </si>
  <si>
    <t>SI/IT bevételekhez kapcsolódó kifizetések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</si>
  <si>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</si>
  <si>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</si>
  <si>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</si>
  <si>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</si>
  <si>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</si>
  <si>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</si>
  <si>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</si>
  <si>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</si>
  <si>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</si>
  <si>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</si>
  <si>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</si>
  <si>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</si>
  <si>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A Társaság részvényeseire jutó eredmény (Éves eredmény)</t>
  </si>
  <si>
    <t>Nem irányító részesedésekre jutó eredmény</t>
  </si>
  <si>
    <t>Egy részvényre jutó hozam és higított hozam (forint)</t>
  </si>
  <si>
    <t>Konszolidált IFRS mérlegek</t>
  </si>
  <si>
    <t>jún. 30.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</si>
  <si>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</si>
  <si>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</si>
  <si>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</si>
  <si>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</si>
  <si>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</si>
  <si>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</si>
  <si>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</si>
  <si>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</si>
  <si>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</si>
  <si>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</si>
  <si>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</si>
  <si>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</si>
  <si>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</si>
  <si>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</si>
  <si>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</si>
  <si>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</si>
  <si>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</si>
  <si>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</si>
  <si>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</si>
  <si>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</si>
  <si>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</si>
  <si>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</si>
  <si>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</si>
  <si>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</si>
  <si>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</si>
  <si>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</si>
  <si>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</si>
  <si>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</si>
  <si>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</si>
  <si>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</si>
  <si>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</si>
  <si>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</si>
  <si>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</si>
  <si>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</si>
  <si>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</si>
  <si>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</si>
  <si>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</si>
  <si>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</si>
  <si>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</si>
  <si>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</si>
  <si>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</si>
  <si>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</si>
  <si>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</si>
  <si>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</si>
  <si>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</si>
  <si>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</si>
  <si>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>Üzleti tevékenységből származó cash-flow</t>
  </si>
  <si>
    <t>Részesedés társult és közös vezetésű vállalatok veszteségéből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</si>
  <si>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</si>
  <si>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</si>
  <si>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</si>
  <si>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</si>
  <si>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Üzleti tevékenységből származó nettó cash-flow</t>
  </si>
  <si>
    <t>Befektetési tevékenységből származó cash-flow</t>
  </si>
  <si>
    <t>Beruházás tárgyi eszközökbe és immateriális javakba</t>
  </si>
  <si>
    <t>Beruházási szállítók változása és beruházási adókedvezmény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</si>
  <si>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</si>
  <si>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</si>
  <si>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</si>
  <si>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</si>
  <si>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</si>
  <si>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Befektetési tevékenységre fordított nettó cash-flow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</si>
  <si>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</si>
  <si>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</si>
  <si>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</si>
  <si>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Pénzügyi tevékenységre fordított nettó cash-flow</t>
  </si>
  <si>
    <t>Pénzeszközök árfolyamnyeresége</t>
  </si>
  <si>
    <t>Pénzeszközök változása</t>
  </si>
  <si>
    <t>Pénzeszközök az időszak elején</t>
  </si>
  <si>
    <t>Pénzeszközök az időszak végén</t>
  </si>
  <si>
    <t xml:space="preserve">Szegmensek </t>
  </si>
  <si>
    <t>TELEKOM MAGYARORSZÁG</t>
  </si>
  <si>
    <t>Hang alapú bevételek</t>
  </si>
  <si>
    <t>TV bevételek</t>
  </si>
  <si>
    <t>Mobil bevételek összesen</t>
  </si>
  <si>
    <t>Bevételek összesen</t>
  </si>
  <si>
    <t>Tárgyi eszközök és immateriális javak beszerzése</t>
  </si>
  <si>
    <t>T-SYSTEMS MAGYARORSZÁG</t>
  </si>
  <si>
    <t>Vezetékes bevételek összesen</t>
  </si>
  <si>
    <t>SI/IT bevételek</t>
  </si>
  <si>
    <t>MACEDÓNIA</t>
  </si>
  <si>
    <t>MONTENEGRÓ</t>
  </si>
  <si>
    <t>A működési statisztikák összefoglalója</t>
  </si>
  <si>
    <t>EBITDA ráta</t>
  </si>
  <si>
    <t>Működési eredmény ráta</t>
  </si>
  <si>
    <t>Nyereség ráta</t>
  </si>
  <si>
    <t>Beruházások bevételhez viszonyított aránya</t>
  </si>
  <si>
    <t>Alkalmazottak száma (záró létszám, redukált főben)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</si>
  <si>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</si>
  <si>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</si>
  <si>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</si>
  <si>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</si>
  <si>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</si>
  <si>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</si>
  <si>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</si>
  <si>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</si>
  <si>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Egy szélessávú előfizetőre jutó havi árbevétel (Ft)</t>
  </si>
  <si>
    <t>TV szolgáltatások</t>
  </si>
  <si>
    <t xml:space="preserve">  Kábel TV előfizetők száma</t>
  </si>
  <si>
    <t xml:space="preserve">  IPTV előfizetők száma</t>
  </si>
  <si>
    <t>Összes TV előfizető</t>
  </si>
  <si>
    <t>Egy TV előfizetőre jutó havi árbevétel (Ft)</t>
  </si>
  <si>
    <t>Mobil szolgáltatások</t>
  </si>
  <si>
    <t>Előfizetők száma</t>
  </si>
  <si>
    <t>Szerződéses ügyfelek hányada az összes előfizetőn belül</t>
  </si>
  <si>
    <t xml:space="preserve">  Egy szerződéses előfizetőre jutó havi árbevétel</t>
  </si>
  <si>
    <t xml:space="preserve">  Egy kártyás előfizetőre jutó havi árbevétel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</si>
  <si>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</si>
  <si>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</si>
  <si>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</si>
  <si>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>Teljes lemorzsolódás</t>
  </si>
  <si>
    <t>Egy előfizetőre jutó havi árbevétel (Ft)</t>
  </si>
  <si>
    <t>Vezetékes vonalsűrűség</t>
  </si>
  <si>
    <t>Adat és TV szolgáltatások</t>
  </si>
  <si>
    <t>Kiskereskedelmi DSL piaci részesedés (becsült)</t>
  </si>
  <si>
    <t xml:space="preserve">  Nagykereskedelmi DSL csatlakozások száma</t>
  </si>
  <si>
    <t>Összes DSL csatlakozás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</si>
  <si>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</si>
  <si>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</si>
  <si>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</si>
  <si>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</si>
  <si>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</si>
  <si>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</si>
  <si>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>Energia szolgáltatásból származó bevételek</t>
  </si>
  <si>
    <t>Energia bevételekhez kapcsolódó kifizetések</t>
  </si>
  <si>
    <t>Energia szolgáltatás bevételei</t>
  </si>
  <si>
    <t>Nettó adósság / összes tőke</t>
  </si>
  <si>
    <t>Nem hang alapú szolgáltatások aránya az egy előfizetőre jutó havi árbevételben</t>
  </si>
  <si>
    <t>Egy előfizetőre jutó átlagos ügyfélmegtartási költség (Ft)</t>
  </si>
  <si>
    <t xml:space="preserve">Hangszolgáltatások </t>
  </si>
  <si>
    <t>Nagykereskedelmi DSL csatlakozások száma</t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</si>
  <si>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</si>
  <si>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</si>
  <si>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</si>
  <si>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</si>
  <si>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 xml:space="preserve">Egy előfizetőre jutó havi forgalom percben </t>
  </si>
  <si>
    <t>CSOPORT</t>
  </si>
  <si>
    <t>I. negyedév</t>
  </si>
  <si>
    <t>II. negyedév</t>
  </si>
  <si>
    <t>III. negyedév</t>
  </si>
  <si>
    <t>IV. negyedév</t>
  </si>
  <si>
    <t>kumulált</t>
  </si>
  <si>
    <t>negyedéves</t>
  </si>
  <si>
    <t>Konszolidált IFRS eredménykimutatások, negyedéves</t>
  </si>
  <si>
    <t xml:space="preserve">Időszaki átlagos deviza-árfolyamok </t>
  </si>
  <si>
    <t>(millió forintban) nem auditált, negyedéves</t>
  </si>
  <si>
    <t>Közműadó</t>
  </si>
  <si>
    <t>Távközlési adó</t>
  </si>
  <si>
    <t>Követelések értékvesztése</t>
  </si>
  <si>
    <t>szept. 30</t>
  </si>
  <si>
    <r>
      <t xml:space="preserve">(1) </t>
    </r>
    <r>
      <rPr>
        <sz val="10"/>
        <rFont val="Tele-GroteskEENor"/>
        <charset val="238"/>
      </rPr>
      <t>Mobil penetráció Magyarországon, mindhárom szolgáltató ügyfeleit figyelembe véve.</t>
    </r>
  </si>
  <si>
    <t>Lakosságra vetített kültéri 4G/LTE lefedettség</t>
  </si>
  <si>
    <t>Egyéb pénzügyi kötelezettségek kifizetésére fordított összegek</t>
  </si>
  <si>
    <t xml:space="preserve">Lakosságra vetített kültéri 3G lefedettség </t>
  </si>
  <si>
    <t>Készülékértékesítés árbevétele</t>
  </si>
  <si>
    <t>Bruttó fedezet</t>
  </si>
  <si>
    <t>Egyéb működési költségek (nettó)</t>
  </si>
  <si>
    <t>Adat bevételek</t>
  </si>
  <si>
    <t>Egy hozzáférésre jutó havi átlagos percforgalom (kimenő)</t>
  </si>
  <si>
    <t>Egy hozzáférésre jutó havi átlagos árbevétel (Ft)</t>
  </si>
  <si>
    <t>n.a.</t>
  </si>
  <si>
    <t xml:space="preserve">Összes ügyfélszám </t>
  </si>
  <si>
    <t>Kiskereskedelmi szélessávú csatlakozások száma</t>
  </si>
  <si>
    <r>
      <t xml:space="preserve">(5) </t>
    </r>
    <r>
      <rPr>
        <sz val="10"/>
        <rFont val="Tele-GroteskEENor"/>
        <charset val="238"/>
      </rPr>
      <t>A macedóniai Elektronikus Kommunikációs Ügynékség által közzétett adat.</t>
    </r>
  </si>
  <si>
    <t xml:space="preserve">Mobil szélessávú előfizetések száma </t>
  </si>
  <si>
    <t>MÓDOSÍTOTT</t>
  </si>
  <si>
    <t>dec. 31</t>
  </si>
  <si>
    <t>mar. 31</t>
  </si>
  <si>
    <t>Hang alapú nagykereskedelmi bevételek*</t>
  </si>
  <si>
    <t>SMS bevételek</t>
  </si>
  <si>
    <t>Mobil bevételek*</t>
  </si>
  <si>
    <t>Szélessávú internet bevételek</t>
  </si>
  <si>
    <t>Nagykereskedelmi bevételek* (hang, szélessáv, adat)</t>
  </si>
  <si>
    <t>Vezetékes bevételek*</t>
  </si>
  <si>
    <t>Összekapcsolási költégek</t>
  </si>
  <si>
    <t>Egyéb közvetlen költségek</t>
  </si>
  <si>
    <t>*A montenegrói nagykereskedelmi vezetékes hangbevételekből a nagykereskedelmi mobil hangbevételekbe történt átsorolás hatása</t>
  </si>
  <si>
    <t>Hang alapú bevételek*</t>
  </si>
  <si>
    <t>Mobil bevételek összesen*</t>
  </si>
  <si>
    <t>Egyéb vezetékes bevételek*</t>
  </si>
  <si>
    <t>Vezetékes bevételek összesen*</t>
  </si>
  <si>
    <r>
      <t xml:space="preserve">Goodwill </t>
    </r>
    <r>
      <rPr>
        <vertAlign val="superscript"/>
        <sz val="10"/>
        <color rgb="FFFF0000"/>
        <rFont val="Tele-GroteskEENor"/>
        <charset val="238"/>
      </rPr>
      <t>(1)</t>
    </r>
  </si>
  <si>
    <r>
      <t xml:space="preserve">Immateriális javak </t>
    </r>
    <r>
      <rPr>
        <vertAlign val="superscript"/>
        <sz val="10"/>
        <rFont val="Tele-GroteskEENor"/>
        <charset val="238"/>
      </rPr>
      <t>(1)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</si>
  <si>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Az immateriális javak tartalmazza a Goodwillt is, ahol nincs mindkettőhöz adat feltüntetve.</t>
    </r>
  </si>
  <si>
    <t>teljes év</t>
  </si>
  <si>
    <t>Szélessávú internet piaci részesedés (becsült)</t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</si>
  <si>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Bevételt hozó aktív ügyfelek (RPC) alapján.</t>
    </r>
  </si>
  <si>
    <r>
      <rPr>
        <vertAlign val="superscript"/>
        <sz val="10"/>
        <rFont val="Tele-GroteskEENor"/>
        <charset val="238"/>
      </rPr>
      <t>(6)</t>
    </r>
    <r>
      <rPr>
        <sz val="10"/>
        <rFont val="Tele-GroteskEENor"/>
        <charset val="238"/>
      </rPr>
      <t xml:space="preserve"> A Montenegrói Távközlési Ügynökség által közzétett adat.</t>
    </r>
  </si>
  <si>
    <r>
      <t>(2)</t>
    </r>
    <r>
      <rPr>
        <sz val="10"/>
        <rFont val="Tele-GroteskEENor"/>
        <charset val="238"/>
      </rPr>
      <t xml:space="preserve"> NMHH riport alapján, a teljes Magyar Telekom Nyrt.-re vonatkozó adatok</t>
    </r>
  </si>
  <si>
    <r>
      <t xml:space="preserve">(4) </t>
    </r>
    <r>
      <rPr>
        <sz val="10"/>
        <rFont val="Tele-GroteskEENor"/>
        <charset val="238"/>
      </rPr>
      <t>Módosított a számítási módszertanban történt változás miatt.</t>
    </r>
  </si>
  <si>
    <r>
      <t xml:space="preserve">Előfizetők száma </t>
    </r>
    <r>
      <rPr>
        <vertAlign val="superscript"/>
        <sz val="10"/>
        <rFont val="Tele-GroteskFet"/>
        <charset val="238"/>
      </rPr>
      <t>(6)</t>
    </r>
  </si>
  <si>
    <r>
      <t xml:space="preserve">T-Mobile Crna Gora piaci részesedése </t>
    </r>
    <r>
      <rPr>
        <vertAlign val="superscript"/>
        <sz val="10"/>
        <rFont val="Tele-GroteskFet"/>
        <charset val="238"/>
      </rPr>
      <t>(6)</t>
    </r>
  </si>
  <si>
    <r>
      <t xml:space="preserve">Mobil penetráció </t>
    </r>
    <r>
      <rPr>
        <vertAlign val="superscript"/>
        <sz val="10"/>
        <rFont val="Tele-GroteskFet"/>
        <charset val="238"/>
      </rPr>
      <t>(6)</t>
    </r>
  </si>
  <si>
    <r>
      <rPr>
        <b/>
        <sz val="10"/>
        <rFont val="Tele-GroteskEENor"/>
        <charset val="238"/>
      </rPr>
      <t>Összes ügyfélszám</t>
    </r>
    <r>
      <rPr>
        <b/>
        <vertAlign val="superscript"/>
        <sz val="10"/>
        <rFont val="Tele-GroteskEENor"/>
        <charset val="238"/>
      </rPr>
      <t xml:space="preserve"> (3)</t>
    </r>
  </si>
  <si>
    <r>
      <rPr>
        <b/>
        <sz val="10"/>
        <rFont val="Tele-GroteskEENor"/>
        <charset val="238"/>
      </rPr>
      <t xml:space="preserve">Összes kimenő forgalom (ezer percben) </t>
    </r>
    <r>
      <rPr>
        <b/>
        <vertAlign val="superscript"/>
        <sz val="10"/>
        <rFont val="Tele-GroteskEENor"/>
        <charset val="238"/>
      </rPr>
      <t>(3)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</si>
  <si>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(4)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</si>
  <si>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(4) (5)</t>
    </r>
  </si>
  <si>
    <r>
      <rPr>
        <b/>
        <sz val="10"/>
        <rFont val="Tele-GroteskEENor"/>
        <charset val="238"/>
      </rPr>
      <t xml:space="preserve">Összes ügyfélszám  </t>
    </r>
    <r>
      <rPr>
        <b/>
        <vertAlign val="superscript"/>
        <sz val="10"/>
        <rFont val="Tele-GroteskEENor"/>
        <charset val="238"/>
      </rPr>
      <t>(3)</t>
    </r>
  </si>
  <si>
    <r>
      <rPr>
        <b/>
        <sz val="10"/>
        <rFont val="Tele-GroteskEENor"/>
        <charset val="238"/>
      </rPr>
      <t xml:space="preserve">Összes kimenő forgalom (ezer percben) </t>
    </r>
    <r>
      <rPr>
        <b/>
        <vertAlign val="superscript"/>
        <sz val="10"/>
        <rFont val="Tele-GroteskEENor"/>
        <charset val="238"/>
      </rPr>
      <t xml:space="preserve"> (3)</t>
    </r>
  </si>
  <si>
    <r>
      <rPr>
        <b/>
        <sz val="10"/>
        <rFont val="Tele-GroteskEENor"/>
        <charset val="238"/>
      </rPr>
      <t xml:space="preserve">Egy előfizetőre jutó havi átlagos forgalom percben (kimenő)  </t>
    </r>
    <r>
      <rPr>
        <b/>
        <vertAlign val="superscript"/>
        <sz val="10"/>
        <rFont val="Tele-GroteskEENor"/>
        <charset val="238"/>
      </rPr>
      <t>(3)</t>
    </r>
  </si>
  <si>
    <r>
      <rPr>
        <b/>
        <sz val="10"/>
        <rFont val="Tele-GroteskEENor"/>
        <charset val="238"/>
      </rPr>
      <t xml:space="preserve">Egy vezetékes hangvonalra jutó havi árbevétel (Ft)  </t>
    </r>
    <r>
      <rPr>
        <b/>
        <vertAlign val="superscript"/>
        <sz val="10"/>
        <rFont val="Tele-GroteskEENor"/>
        <charset val="238"/>
      </rPr>
      <t>(3)</t>
    </r>
  </si>
  <si>
    <r>
      <t xml:space="preserve">TV piaci részesedés </t>
    </r>
    <r>
      <rPr>
        <vertAlign val="superscript"/>
        <sz val="10"/>
        <rFont val="Tele-GroteskNor"/>
        <charset val="238"/>
      </rPr>
      <t>(2)</t>
    </r>
  </si>
  <si>
    <r>
      <t xml:space="preserve">Kiskereskedelmi DSL piaci részesedés </t>
    </r>
    <r>
      <rPr>
        <vertAlign val="superscript"/>
        <sz val="10"/>
        <rFont val="Tele-GroteskFet"/>
        <charset val="238"/>
      </rPr>
      <t>(2)</t>
    </r>
  </si>
  <si>
    <r>
      <t>Összes ügyfélszám</t>
    </r>
    <r>
      <rPr>
        <vertAlign val="superscript"/>
        <sz val="10"/>
        <rFont val="Tele-GroteskEENor"/>
        <charset val="238"/>
      </rPr>
      <t xml:space="preserve"> (3)</t>
    </r>
  </si>
  <si>
    <r>
      <t xml:space="preserve">Mobil szélessávú piaci részesedés az összes előfizetés alapján </t>
    </r>
    <r>
      <rPr>
        <vertAlign val="superscript"/>
        <sz val="10"/>
        <rFont val="Tele-GroteskEENor"/>
        <charset val="238"/>
      </rPr>
      <t>(3)</t>
    </r>
  </si>
  <si>
    <r>
      <t xml:space="preserve">Mobil SIM piaci részesedés </t>
    </r>
    <r>
      <rPr>
        <vertAlign val="superscript"/>
        <sz val="10"/>
        <rFont val="Tele-GroteskFet"/>
        <charset val="238"/>
      </rPr>
      <t>(2)</t>
    </r>
  </si>
  <si>
    <r>
      <t xml:space="preserve">Mobil penetráció </t>
    </r>
    <r>
      <rPr>
        <vertAlign val="superscript"/>
        <sz val="10"/>
        <rFont val="Tele-GroteskFet"/>
        <charset val="238"/>
      </rPr>
      <t>(1)</t>
    </r>
  </si>
  <si>
    <r>
      <t xml:space="preserve">Szabad Cash flow </t>
    </r>
    <r>
      <rPr>
        <b/>
        <vertAlign val="superscript"/>
        <sz val="9"/>
        <rFont val="Tele-GroteskEENor"/>
        <charset val="238"/>
      </rPr>
      <t>(1)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</si>
  <si>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Az üzleti tevékenységből és az egyéb pénzügyi eszközök beszerzésével/eladásával korrigált befektetési tevékenységből származó és az egyéb pénzügyi kötelezettségekre fordított cash flow összege.</t>
    </r>
  </si>
</sst>
</file>

<file path=xl/styles.xml><?xml version="1.0" encoding="utf-8"?>
<styleSheet xmlns="http://schemas.openxmlformats.org/spreadsheetml/2006/main">
  <numFmts count="16"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#,##0.0\ ;\(#,##0.0\)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0.00_)"/>
    <numFmt numFmtId="177" formatCode="\60\4\7\:"/>
    <numFmt numFmtId="178" formatCode="&quot;fl&quot;#,##0.00_);[Red]\(&quot;fl&quot;#,##0.00\)"/>
    <numFmt numFmtId="179" formatCode="_(&quot;fl&quot;* #,##0_);_(&quot;fl&quot;* \(#,##0\);_(&quot;fl&quot;* &quot;-&quot;_);_(@_)"/>
  </numFmts>
  <fonts count="36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8"/>
      <name val="Arial CE"/>
      <family val="2"/>
      <charset val="238"/>
    </font>
    <font>
      <b/>
      <sz val="14"/>
      <name val="Times New Roman CE"/>
      <family val="1"/>
      <charset val="238"/>
    </font>
    <font>
      <vertAlign val="superscript"/>
      <sz val="10"/>
      <name val="Tele-GroteskNor"/>
      <charset val="238"/>
    </font>
    <font>
      <sz val="10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b/>
      <vertAlign val="superscript"/>
      <sz val="9"/>
      <name val="Tele-GroteskEENor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8"/>
      </left>
      <right style="medium">
        <color theme="0" tint="-4.9989318521683403E-2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</borders>
  <cellStyleXfs count="55">
    <xf numFmtId="0" fontId="0" fillId="0" borderId="0"/>
    <xf numFmtId="0" fontId="10" fillId="0" borderId="0"/>
    <xf numFmtId="170" fontId="11" fillId="0" borderId="0" applyFill="0" applyBorder="0" applyAlignment="0"/>
    <xf numFmtId="171" fontId="11" fillId="0" borderId="0" applyFill="0" applyBorder="0" applyAlignment="0"/>
    <xf numFmtId="172" fontId="11" fillId="0" borderId="0" applyFill="0" applyBorder="0" applyAlignment="0"/>
    <xf numFmtId="173" fontId="11" fillId="0" borderId="0" applyFill="0" applyBorder="0" applyAlignment="0"/>
    <xf numFmtId="174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6" fontId="17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0" fontId="3" fillId="0" borderId="0" applyFont="0" applyFill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2" fillId="0" borderId="0" applyFill="0" applyBorder="0" applyAlignment="0"/>
    <xf numFmtId="178" fontId="11" fillId="0" borderId="0" applyFill="0" applyBorder="0" applyAlignment="0"/>
    <xf numFmtId="179" fontId="11" fillId="0" borderId="0" applyFill="0" applyBorder="0" applyAlignment="0"/>
    <xf numFmtId="0" fontId="5" fillId="0" borderId="0"/>
    <xf numFmtId="0" fontId="3" fillId="0" borderId="0"/>
  </cellStyleXfs>
  <cellXfs count="385">
    <xf numFmtId="0" fontId="0" fillId="0" borderId="0" xfId="0"/>
    <xf numFmtId="0" fontId="2" fillId="4" borderId="0" xfId="33" applyFont="1" applyFill="1"/>
    <xf numFmtId="0" fontId="2" fillId="4" borderId="0" xfId="33" applyFont="1" applyFill="1" applyBorder="1"/>
    <xf numFmtId="0" fontId="7" fillId="4" borderId="0" xfId="31" applyFont="1" applyFill="1"/>
    <xf numFmtId="0" fontId="7" fillId="4" borderId="0" xfId="31" applyFont="1" applyFill="1" applyBorder="1"/>
    <xf numFmtId="0" fontId="7" fillId="0" borderId="0" xfId="30" applyFont="1"/>
    <xf numFmtId="0" fontId="7" fillId="6" borderId="0" xfId="30" applyFont="1" applyFill="1" applyBorder="1"/>
    <xf numFmtId="0" fontId="7" fillId="0" borderId="0" xfId="30" applyFont="1" applyFill="1" applyBorder="1"/>
    <xf numFmtId="0" fontId="8" fillId="6" borderId="0" xfId="30" applyFont="1" applyFill="1" applyBorder="1"/>
    <xf numFmtId="0" fontId="9" fillId="0" borderId="0" xfId="30" applyFont="1" applyFill="1" applyBorder="1"/>
    <xf numFmtId="0" fontId="7" fillId="4" borderId="0" xfId="30" applyFont="1" applyFill="1" applyBorder="1"/>
    <xf numFmtId="0" fontId="1" fillId="6" borderId="0" xfId="30" applyFill="1" applyBorder="1"/>
    <xf numFmtId="0" fontId="8" fillId="4" borderId="0" xfId="30" applyFont="1" applyFill="1" applyBorder="1"/>
    <xf numFmtId="0" fontId="7" fillId="5" borderId="0" xfId="30" applyFont="1" applyFill="1" applyBorder="1"/>
    <xf numFmtId="0" fontId="8" fillId="5" borderId="0" xfId="30" applyFont="1" applyFill="1" applyBorder="1"/>
    <xf numFmtId="0" fontId="7" fillId="7" borderId="0" xfId="30" applyFont="1" applyFill="1" applyBorder="1"/>
    <xf numFmtId="0" fontId="7" fillId="6" borderId="0" xfId="31" applyFont="1" applyFill="1" applyBorder="1"/>
    <xf numFmtId="37" fontId="22" fillId="9" borderId="15" xfId="35" applyNumberFormat="1" applyFont="1" applyFill="1" applyBorder="1" applyAlignment="1" applyProtection="1">
      <alignment horizontal="left"/>
    </xf>
    <xf numFmtId="37" fontId="22" fillId="9" borderId="0" xfId="35" applyNumberFormat="1" applyFont="1" applyFill="1" applyBorder="1" applyAlignment="1" applyProtection="1">
      <alignment horizontal="left"/>
    </xf>
    <xf numFmtId="0" fontId="23" fillId="6" borderId="0" xfId="32" applyFont="1" applyFill="1" applyBorder="1" applyAlignment="1">
      <alignment vertical="top"/>
    </xf>
    <xf numFmtId="0" fontId="21" fillId="8" borderId="0" xfId="33" applyFont="1" applyFill="1" applyBorder="1" applyProtection="1"/>
    <xf numFmtId="0" fontId="21" fillId="8" borderId="0" xfId="33" applyFont="1" applyFill="1" applyAlignment="1" applyProtection="1">
      <alignment horizontal="left"/>
    </xf>
    <xf numFmtId="0" fontId="23" fillId="6" borderId="0" xfId="33" applyFont="1" applyFill="1" applyProtection="1"/>
    <xf numFmtId="0" fontId="23" fillId="6" borderId="0" xfId="33" applyFont="1" applyFill="1"/>
    <xf numFmtId="37" fontId="22" fillId="6" borderId="0" xfId="33" applyNumberFormat="1" applyFont="1" applyFill="1" applyBorder="1" applyProtection="1"/>
    <xf numFmtId="37" fontId="23" fillId="6" borderId="0" xfId="33" applyNumberFormat="1" applyFont="1" applyFill="1" applyProtection="1"/>
    <xf numFmtId="37" fontId="23" fillId="6" borderId="0" xfId="33" applyNumberFormat="1" applyFont="1" applyFill="1" applyBorder="1" applyProtection="1"/>
    <xf numFmtId="37" fontId="22" fillId="6" borderId="0" xfId="33" applyNumberFormat="1" applyFont="1" applyFill="1" applyProtection="1"/>
    <xf numFmtId="37" fontId="23" fillId="6" borderId="7" xfId="33" applyNumberFormat="1" applyFont="1" applyFill="1" applyBorder="1" applyProtection="1"/>
    <xf numFmtId="37" fontId="22" fillId="6" borderId="7" xfId="33" applyNumberFormat="1" applyFont="1" applyFill="1" applyBorder="1" applyProtection="1"/>
    <xf numFmtId="0" fontId="23" fillId="6" borderId="0" xfId="30" applyFont="1" applyFill="1"/>
    <xf numFmtId="165" fontId="23" fillId="6" borderId="0" xfId="49" applyNumberFormat="1" applyFont="1" applyFill="1" applyBorder="1"/>
    <xf numFmtId="166" fontId="24" fillId="9" borderId="15" xfId="39" applyFont="1" applyFill="1" applyBorder="1" applyProtection="1"/>
    <xf numFmtId="166" fontId="24" fillId="9" borderId="0" xfId="39" applyFont="1" applyFill="1" applyBorder="1" applyAlignment="1" applyProtection="1">
      <alignment horizontal="left"/>
    </xf>
    <xf numFmtId="166" fontId="24" fillId="9" borderId="0" xfId="39" applyFont="1" applyFill="1" applyBorder="1" applyProtection="1"/>
    <xf numFmtId="166" fontId="21" fillId="9" borderId="16" xfId="39" applyFont="1" applyFill="1" applyBorder="1" applyProtection="1"/>
    <xf numFmtId="166" fontId="24" fillId="9" borderId="16" xfId="39" applyFont="1" applyFill="1" applyBorder="1" applyProtection="1"/>
    <xf numFmtId="37" fontId="23" fillId="11" borderId="0" xfId="33" applyNumberFormat="1" applyFont="1" applyFill="1" applyProtection="1"/>
    <xf numFmtId="37" fontId="22" fillId="11" borderId="0" xfId="33" applyNumberFormat="1" applyFont="1" applyFill="1" applyProtection="1"/>
    <xf numFmtId="37" fontId="22" fillId="11" borderId="10" xfId="33" applyNumberFormat="1" applyFont="1" applyFill="1" applyBorder="1" applyProtection="1"/>
    <xf numFmtId="0" fontId="23" fillId="11" borderId="0" xfId="33" applyFont="1" applyFill="1"/>
    <xf numFmtId="0" fontId="22" fillId="11" borderId="0" xfId="33" applyFont="1" applyFill="1"/>
    <xf numFmtId="37" fontId="22" fillId="11" borderId="14" xfId="33" applyNumberFormat="1" applyFont="1" applyFill="1" applyBorder="1" applyProtection="1"/>
    <xf numFmtId="37" fontId="23" fillId="9" borderId="15" xfId="35" applyNumberFormat="1" applyFont="1" applyFill="1" applyBorder="1" applyAlignment="1" applyProtection="1">
      <alignment horizontal="left"/>
    </xf>
    <xf numFmtId="37" fontId="23" fillId="9" borderId="0" xfId="35" applyNumberFormat="1" applyFont="1" applyFill="1" applyBorder="1" applyAlignment="1" applyProtection="1">
      <alignment horizontal="left"/>
    </xf>
    <xf numFmtId="37" fontId="23" fillId="9" borderId="7" xfId="35" applyNumberFormat="1" applyFont="1" applyFill="1" applyBorder="1" applyAlignment="1" applyProtection="1">
      <alignment horizontal="left"/>
    </xf>
    <xf numFmtId="0" fontId="23" fillId="6" borderId="0" xfId="31" applyFont="1" applyFill="1" applyBorder="1"/>
    <xf numFmtId="37" fontId="23" fillId="6" borderId="0" xfId="31" applyNumberFormat="1" applyFont="1" applyFill="1" applyBorder="1" applyProtection="1"/>
    <xf numFmtId="0" fontId="23" fillId="6" borderId="11" xfId="31" applyFont="1" applyFill="1" applyBorder="1"/>
    <xf numFmtId="0" fontId="23" fillId="11" borderId="0" xfId="31" applyFont="1" applyFill="1" applyBorder="1"/>
    <xf numFmtId="0" fontId="23" fillId="6" borderId="0" xfId="31" applyFont="1" applyFill="1" applyBorder="1" applyAlignment="1">
      <alignment vertical="top"/>
    </xf>
    <xf numFmtId="0" fontId="23" fillId="11" borderId="14" xfId="31" applyFont="1" applyFill="1" applyBorder="1"/>
    <xf numFmtId="166" fontId="22" fillId="10" borderId="17" xfId="39" applyNumberFormat="1" applyFont="1" applyFill="1" applyBorder="1" applyAlignment="1" applyProtection="1">
      <alignment horizontal="center"/>
    </xf>
    <xf numFmtId="37" fontId="22" fillId="10" borderId="18" xfId="39" quotePrefix="1" applyNumberFormat="1" applyFont="1" applyFill="1" applyBorder="1" applyAlignment="1" applyProtection="1">
      <alignment horizontal="center"/>
    </xf>
    <xf numFmtId="37" fontId="22" fillId="10" borderId="18" xfId="39" applyNumberFormat="1" applyFont="1" applyFill="1" applyBorder="1" applyAlignment="1" applyProtection="1">
      <alignment horizontal="center"/>
    </xf>
    <xf numFmtId="37" fontId="23" fillId="10" borderId="19" xfId="39" applyNumberFormat="1" applyFont="1" applyFill="1" applyBorder="1" applyAlignment="1" applyProtection="1">
      <alignment horizontal="center"/>
    </xf>
    <xf numFmtId="37" fontId="23" fillId="6" borderId="16" xfId="33" applyNumberFormat="1" applyFont="1" applyFill="1" applyBorder="1" applyProtection="1"/>
    <xf numFmtId="37" fontId="22" fillId="6" borderId="16" xfId="33" applyNumberFormat="1" applyFont="1" applyFill="1" applyBorder="1" applyProtection="1"/>
    <xf numFmtId="37" fontId="23" fillId="10" borderId="18" xfId="33" applyNumberFormat="1" applyFont="1" applyFill="1" applyBorder="1" applyAlignment="1" applyProtection="1">
      <alignment horizontal="right"/>
    </xf>
    <xf numFmtId="37" fontId="23" fillId="9" borderId="18" xfId="33" applyNumberFormat="1" applyFont="1" applyFill="1" applyBorder="1" applyProtection="1"/>
    <xf numFmtId="37" fontId="23" fillId="6" borderId="18" xfId="33" applyNumberFormat="1" applyFont="1" applyFill="1" applyBorder="1" applyProtection="1"/>
    <xf numFmtId="37" fontId="23" fillId="9" borderId="18" xfId="33" applyNumberFormat="1" applyFont="1" applyFill="1" applyBorder="1" applyAlignment="1" applyProtection="1">
      <alignment horizontal="center"/>
    </xf>
    <xf numFmtId="37" fontId="23" fillId="6" borderId="18" xfId="33" applyNumberFormat="1" applyFont="1" applyFill="1" applyBorder="1" applyAlignment="1" applyProtection="1">
      <alignment horizontal="center"/>
    </xf>
    <xf numFmtId="167" fontId="23" fillId="9" borderId="18" xfId="33" applyNumberFormat="1" applyFont="1" applyFill="1" applyBorder="1" applyAlignment="1" applyProtection="1">
      <alignment horizontal="right" indent="1"/>
    </xf>
    <xf numFmtId="167" fontId="23" fillId="6" borderId="18" xfId="33" applyNumberFormat="1" applyFont="1" applyFill="1" applyBorder="1" applyAlignment="1" applyProtection="1">
      <alignment horizontal="right" indent="1"/>
    </xf>
    <xf numFmtId="167" fontId="23" fillId="9" borderId="19" xfId="33" applyNumberFormat="1" applyFont="1" applyFill="1" applyBorder="1" applyAlignment="1" applyProtection="1">
      <alignment horizontal="right" indent="1"/>
    </xf>
    <xf numFmtId="167" fontId="23" fillId="6" borderId="19" xfId="33" applyNumberFormat="1" applyFont="1" applyFill="1" applyBorder="1" applyAlignment="1" applyProtection="1">
      <alignment horizontal="right" indent="1"/>
    </xf>
    <xf numFmtId="167" fontId="22" fillId="11" borderId="18" xfId="33" applyNumberFormat="1" applyFont="1" applyFill="1" applyBorder="1" applyAlignment="1" applyProtection="1">
      <alignment horizontal="right" indent="1"/>
    </xf>
    <xf numFmtId="0" fontId="23" fillId="9" borderId="18" xfId="33" applyFont="1" applyFill="1" applyBorder="1" applyAlignment="1">
      <alignment horizontal="right" indent="1"/>
    </xf>
    <xf numFmtId="0" fontId="23" fillId="6" borderId="18" xfId="33" applyFont="1" applyFill="1" applyBorder="1" applyAlignment="1">
      <alignment horizontal="right" indent="1"/>
    </xf>
    <xf numFmtId="167" fontId="22" fillId="11" borderId="21" xfId="33" applyNumberFormat="1" applyFont="1" applyFill="1" applyBorder="1" applyAlignment="1" applyProtection="1">
      <alignment horizontal="right" indent="1"/>
    </xf>
    <xf numFmtId="167" fontId="23" fillId="9" borderId="18" xfId="33" applyNumberFormat="1" applyFont="1" applyFill="1" applyBorder="1" applyAlignment="1">
      <alignment horizontal="right" indent="1"/>
    </xf>
    <xf numFmtId="167" fontId="23" fillId="6" borderId="18" xfId="33" applyNumberFormat="1" applyFont="1" applyFill="1" applyBorder="1" applyAlignment="1">
      <alignment horizontal="right" indent="1"/>
    </xf>
    <xf numFmtId="165" fontId="22" fillId="11" borderId="20" xfId="49" applyNumberFormat="1" applyFont="1" applyFill="1" applyBorder="1" applyAlignment="1" applyProtection="1">
      <alignment horizontal="right" indent="1"/>
    </xf>
    <xf numFmtId="37" fontId="23" fillId="9" borderId="16" xfId="35" applyNumberFormat="1" applyFont="1" applyFill="1" applyBorder="1" applyAlignment="1" applyProtection="1">
      <alignment horizontal="left"/>
    </xf>
    <xf numFmtId="0" fontId="23" fillId="6" borderId="22" xfId="31" applyFont="1" applyFill="1" applyBorder="1"/>
    <xf numFmtId="0" fontId="23" fillId="9" borderId="18" xfId="31" applyFont="1" applyFill="1" applyBorder="1"/>
    <xf numFmtId="0" fontId="23" fillId="6" borderId="18" xfId="31" applyFont="1" applyFill="1" applyBorder="1"/>
    <xf numFmtId="167" fontId="23" fillId="9" borderId="18" xfId="31" applyNumberFormat="1" applyFont="1" applyFill="1" applyBorder="1" applyAlignment="1" applyProtection="1">
      <alignment horizontal="right" indent="1"/>
    </xf>
    <xf numFmtId="167" fontId="23" fillId="6" borderId="18" xfId="31" applyNumberFormat="1" applyFont="1" applyFill="1" applyBorder="1" applyAlignment="1" applyProtection="1">
      <alignment horizontal="right" indent="1"/>
    </xf>
    <xf numFmtId="167" fontId="23" fillId="9" borderId="23" xfId="31" applyNumberFormat="1" applyFont="1" applyFill="1" applyBorder="1" applyAlignment="1" applyProtection="1">
      <alignment horizontal="right" indent="1"/>
    </xf>
    <xf numFmtId="167" fontId="23" fillId="6" borderId="23" xfId="31" applyNumberFormat="1" applyFont="1" applyFill="1" applyBorder="1" applyAlignment="1" applyProtection="1">
      <alignment horizontal="right" indent="1"/>
    </xf>
    <xf numFmtId="167" fontId="22" fillId="11" borderId="18" xfId="31" applyNumberFormat="1" applyFont="1" applyFill="1" applyBorder="1" applyAlignment="1" applyProtection="1">
      <alignment horizontal="right" indent="1"/>
    </xf>
    <xf numFmtId="167" fontId="22" fillId="9" borderId="18" xfId="31" applyNumberFormat="1" applyFont="1" applyFill="1" applyBorder="1" applyAlignment="1" applyProtection="1">
      <alignment horizontal="right" indent="1"/>
    </xf>
    <xf numFmtId="167" fontId="22" fillId="6" borderId="18" xfId="31" applyNumberFormat="1" applyFont="1" applyFill="1" applyBorder="1" applyAlignment="1" applyProtection="1">
      <alignment horizontal="right" indent="1"/>
    </xf>
    <xf numFmtId="167" fontId="22" fillId="11" borderId="20" xfId="31" applyNumberFormat="1" applyFont="1" applyFill="1" applyBorder="1" applyAlignment="1" applyProtection="1">
      <alignment horizontal="right" indent="1"/>
    </xf>
    <xf numFmtId="0" fontId="22" fillId="6" borderId="0" xfId="0" applyNumberFormat="1" applyFont="1" applyFill="1" applyBorder="1" applyAlignment="1">
      <alignment vertical="center"/>
    </xf>
    <xf numFmtId="0" fontId="23" fillId="6" borderId="0" xfId="0" applyNumberFormat="1" applyFont="1" applyFill="1" applyBorder="1" applyAlignment="1">
      <alignment vertical="center"/>
    </xf>
    <xf numFmtId="0" fontId="22" fillId="11" borderId="0" xfId="0" applyNumberFormat="1" applyFont="1" applyFill="1" applyBorder="1" applyAlignment="1">
      <alignment vertical="center"/>
    </xf>
    <xf numFmtId="0" fontId="22" fillId="6" borderId="14" xfId="0" applyNumberFormat="1" applyFont="1" applyFill="1" applyBorder="1" applyAlignment="1">
      <alignment vertical="center"/>
    </xf>
    <xf numFmtId="0" fontId="22" fillId="9" borderId="17" xfId="38" applyFont="1" applyFill="1" applyBorder="1" applyAlignment="1">
      <alignment horizontal="center"/>
    </xf>
    <xf numFmtId="0" fontId="29" fillId="6" borderId="0" xfId="0" applyNumberFormat="1" applyFont="1" applyFill="1" applyBorder="1" applyAlignment="1">
      <alignment vertical="center"/>
    </xf>
    <xf numFmtId="164" fontId="23" fillId="6" borderId="0" xfId="30" applyNumberFormat="1" applyFont="1" applyFill="1" applyBorder="1"/>
    <xf numFmtId="0" fontId="23" fillId="6" borderId="0" xfId="30" applyFont="1" applyFill="1" applyBorder="1"/>
    <xf numFmtId="0" fontId="22" fillId="6" borderId="0" xfId="30" applyFont="1" applyFill="1" applyBorder="1"/>
    <xf numFmtId="169" fontId="23" fillId="6" borderId="0" xfId="30" applyNumberFormat="1" applyFont="1" applyFill="1" applyBorder="1"/>
    <xf numFmtId="0" fontId="23" fillId="6" borderId="0" xfId="48" applyFont="1" applyFill="1" applyBorder="1"/>
    <xf numFmtId="0" fontId="25" fillId="6" borderId="0" xfId="48" applyFont="1" applyFill="1" applyBorder="1"/>
    <xf numFmtId="0" fontId="25" fillId="6" borderId="0" xfId="30" applyFont="1" applyFill="1" applyBorder="1"/>
    <xf numFmtId="0" fontId="23" fillId="6" borderId="0" xfId="30" applyFont="1" applyFill="1" applyBorder="1" applyAlignment="1">
      <alignment horizontal="left" indent="1"/>
    </xf>
    <xf numFmtId="0" fontId="23" fillId="6" borderId="0" xfId="30" applyFont="1" applyFill="1" applyBorder="1" applyAlignment="1">
      <alignment horizontal="left"/>
    </xf>
    <xf numFmtId="0" fontId="22" fillId="6" borderId="0" xfId="30" applyFont="1" applyFill="1" applyBorder="1" applyAlignment="1">
      <alignment horizontal="left"/>
    </xf>
    <xf numFmtId="0" fontId="23" fillId="6" borderId="0" xfId="30" applyFont="1" applyFill="1" applyBorder="1" applyAlignment="1">
      <alignment horizontal="left" indent="2"/>
    </xf>
    <xf numFmtId="0" fontId="22" fillId="6" borderId="0" xfId="30" applyFont="1" applyFill="1" applyBorder="1" applyAlignment="1">
      <alignment horizontal="left" indent="1"/>
    </xf>
    <xf numFmtId="49" fontId="22" fillId="6" borderId="0" xfId="30" applyNumberFormat="1" applyFont="1" applyFill="1" applyBorder="1"/>
    <xf numFmtId="0" fontId="22" fillId="6" borderId="0" xfId="34" applyFont="1" applyFill="1" applyBorder="1" applyAlignment="1">
      <alignment horizontal="left"/>
    </xf>
    <xf numFmtId="0" fontId="23" fillId="6" borderId="0" xfId="34" applyFont="1" applyFill="1" applyBorder="1" applyAlignment="1">
      <alignment horizontal="left" indent="1"/>
    </xf>
    <xf numFmtId="169" fontId="22" fillId="6" borderId="0" xfId="30" applyNumberFormat="1" applyFont="1" applyFill="1" applyBorder="1"/>
    <xf numFmtId="0" fontId="23" fillId="6" borderId="0" xfId="34" applyFont="1" applyFill="1" applyBorder="1" applyAlignment="1">
      <alignment horizontal="left"/>
    </xf>
    <xf numFmtId="0" fontId="25" fillId="6" borderId="0" xfId="0" applyFont="1" applyFill="1" applyBorder="1"/>
    <xf numFmtId="0" fontId="23" fillId="9" borderId="0" xfId="30" applyFont="1" applyFill="1" applyBorder="1"/>
    <xf numFmtId="0" fontId="29" fillId="6" borderId="0" xfId="30" applyFont="1" applyFill="1" applyBorder="1"/>
    <xf numFmtId="164" fontId="29" fillId="6" borderId="0" xfId="30" applyNumberFormat="1" applyFont="1" applyFill="1" applyBorder="1"/>
    <xf numFmtId="0" fontId="22" fillId="9" borderId="15" xfId="30" applyFont="1" applyFill="1" applyBorder="1" applyAlignment="1">
      <alignment horizontal="left"/>
    </xf>
    <xf numFmtId="0" fontId="22" fillId="6" borderId="14" xfId="30" applyFont="1" applyFill="1" applyBorder="1"/>
    <xf numFmtId="0" fontId="22" fillId="11" borderId="0" xfId="30" applyFont="1" applyFill="1" applyBorder="1"/>
    <xf numFmtId="0" fontId="23" fillId="9" borderId="18" xfId="30" applyFont="1" applyFill="1" applyBorder="1"/>
    <xf numFmtId="0" fontId="23" fillId="6" borderId="18" xfId="30" applyFont="1" applyFill="1" applyBorder="1"/>
    <xf numFmtId="168" fontId="23" fillId="9" borderId="18" xfId="30" applyNumberFormat="1" applyFont="1" applyFill="1" applyBorder="1" applyAlignment="1">
      <alignment horizontal="right" indent="1"/>
    </xf>
    <xf numFmtId="168" fontId="23" fillId="6" borderId="18" xfId="30" applyNumberFormat="1" applyFont="1" applyFill="1" applyBorder="1" applyAlignment="1">
      <alignment horizontal="right" indent="1"/>
    </xf>
    <xf numFmtId="164" fontId="23" fillId="9" borderId="18" xfId="30" applyNumberFormat="1" applyFont="1" applyFill="1" applyBorder="1" applyAlignment="1">
      <alignment horizontal="right" indent="1"/>
    </xf>
    <xf numFmtId="164" fontId="23" fillId="6" borderId="18" xfId="30" applyNumberFormat="1" applyFont="1" applyFill="1" applyBorder="1" applyAlignment="1">
      <alignment horizontal="right" indent="1"/>
    </xf>
    <xf numFmtId="0" fontId="23" fillId="9" borderId="18" xfId="30" applyFont="1" applyFill="1" applyBorder="1" applyAlignment="1">
      <alignment horizontal="right" indent="1"/>
    </xf>
    <xf numFmtId="0" fontId="23" fillId="6" borderId="18" xfId="30" applyFont="1" applyFill="1" applyBorder="1" applyAlignment="1">
      <alignment horizontal="right" indent="1"/>
    </xf>
    <xf numFmtId="15" fontId="22" fillId="9" borderId="18" xfId="30" quotePrefix="1" applyNumberFormat="1" applyFont="1" applyFill="1" applyBorder="1" applyAlignment="1">
      <alignment horizontal="right" indent="1"/>
    </xf>
    <xf numFmtId="15" fontId="22" fillId="6" borderId="18" xfId="30" quotePrefix="1" applyNumberFormat="1" applyFont="1" applyFill="1" applyBorder="1" applyAlignment="1">
      <alignment horizontal="right" indent="1"/>
    </xf>
    <xf numFmtId="165" fontId="23" fillId="11" borderId="18" xfId="49" applyNumberFormat="1" applyFont="1" applyFill="1" applyBorder="1" applyAlignment="1">
      <alignment horizontal="right" indent="1"/>
    </xf>
    <xf numFmtId="164" fontId="23" fillId="11" borderId="18" xfId="30" applyNumberFormat="1" applyFont="1" applyFill="1" applyBorder="1" applyAlignment="1">
      <alignment horizontal="right" indent="1"/>
    </xf>
    <xf numFmtId="165" fontId="23" fillId="9" borderId="18" xfId="49" applyNumberFormat="1" applyFont="1" applyFill="1" applyBorder="1" applyAlignment="1">
      <alignment horizontal="right" indent="1"/>
    </xf>
    <xf numFmtId="165" fontId="23" fillId="6" borderId="18" xfId="49" applyNumberFormat="1" applyFont="1" applyFill="1" applyBorder="1" applyAlignment="1">
      <alignment horizontal="right" indent="1"/>
    </xf>
    <xf numFmtId="165" fontId="22" fillId="9" borderId="18" xfId="49" applyNumberFormat="1" applyFont="1" applyFill="1" applyBorder="1" applyAlignment="1">
      <alignment horizontal="right" indent="1"/>
    </xf>
    <xf numFmtId="165" fontId="22" fillId="6" borderId="18" xfId="49" applyNumberFormat="1" applyFont="1" applyFill="1" applyBorder="1" applyAlignment="1">
      <alignment horizontal="right" indent="1"/>
    </xf>
    <xf numFmtId="3" fontId="22" fillId="9" borderId="18" xfId="49" applyNumberFormat="1" applyFont="1" applyFill="1" applyBorder="1" applyAlignment="1">
      <alignment horizontal="right" indent="1"/>
    </xf>
    <xf numFmtId="3" fontId="22" fillId="6" borderId="18" xfId="49" applyNumberFormat="1" applyFont="1" applyFill="1" applyBorder="1" applyAlignment="1">
      <alignment horizontal="right" indent="1"/>
    </xf>
    <xf numFmtId="3" fontId="22" fillId="12" borderId="18" xfId="30" applyNumberFormat="1" applyFont="1" applyFill="1" applyBorder="1" applyAlignment="1">
      <alignment horizontal="right" indent="1"/>
    </xf>
    <xf numFmtId="3" fontId="22" fillId="7" borderId="18" xfId="30" applyNumberFormat="1" applyFont="1" applyFill="1" applyBorder="1" applyAlignment="1">
      <alignment horizontal="right" indent="1"/>
    </xf>
    <xf numFmtId="3" fontId="23" fillId="12" borderId="18" xfId="30" applyNumberFormat="1" applyFont="1" applyFill="1" applyBorder="1" applyAlignment="1">
      <alignment horizontal="right" indent="1"/>
    </xf>
    <xf numFmtId="3" fontId="23" fillId="7" borderId="18" xfId="30" applyNumberFormat="1" applyFont="1" applyFill="1" applyBorder="1" applyAlignment="1">
      <alignment horizontal="right" indent="1"/>
    </xf>
    <xf numFmtId="165" fontId="22" fillId="12" borderId="18" xfId="49" applyNumberFormat="1" applyFont="1" applyFill="1" applyBorder="1" applyAlignment="1">
      <alignment horizontal="right" indent="1"/>
    </xf>
    <xf numFmtId="165" fontId="22" fillId="7" borderId="18" xfId="49" applyNumberFormat="1" applyFont="1" applyFill="1" applyBorder="1" applyAlignment="1">
      <alignment horizontal="right" indent="1"/>
    </xf>
    <xf numFmtId="165" fontId="23" fillId="12" borderId="18" xfId="49" applyNumberFormat="1" applyFont="1" applyFill="1" applyBorder="1" applyAlignment="1">
      <alignment horizontal="right" indent="1"/>
    </xf>
    <xf numFmtId="165" fontId="23" fillId="7" borderId="18" xfId="49" applyNumberFormat="1" applyFont="1" applyFill="1" applyBorder="1" applyAlignment="1">
      <alignment horizontal="right" indent="1"/>
    </xf>
    <xf numFmtId="0" fontId="23" fillId="11" borderId="18" xfId="30" applyFont="1" applyFill="1" applyBorder="1" applyAlignment="1">
      <alignment horizontal="right" indent="1"/>
    </xf>
    <xf numFmtId="3" fontId="23" fillId="9" borderId="18" xfId="30" applyNumberFormat="1" applyFont="1" applyFill="1" applyBorder="1" applyAlignment="1">
      <alignment horizontal="right" indent="1"/>
    </xf>
    <xf numFmtId="3" fontId="23" fillId="6" borderId="18" xfId="30" applyNumberFormat="1" applyFont="1" applyFill="1" applyBorder="1" applyAlignment="1">
      <alignment horizontal="right" indent="1"/>
    </xf>
    <xf numFmtId="3" fontId="22" fillId="9" borderId="18" xfId="30" applyNumberFormat="1" applyFont="1" applyFill="1" applyBorder="1" applyAlignment="1">
      <alignment horizontal="right" indent="1"/>
    </xf>
    <xf numFmtId="3" fontId="22" fillId="6" borderId="18" xfId="30" applyNumberFormat="1" applyFont="1" applyFill="1" applyBorder="1" applyAlignment="1">
      <alignment horizontal="right" indent="1"/>
    </xf>
    <xf numFmtId="164" fontId="22" fillId="9" borderId="18" xfId="30" applyNumberFormat="1" applyFont="1" applyFill="1" applyBorder="1" applyAlignment="1">
      <alignment horizontal="right" indent="1"/>
    </xf>
    <xf numFmtId="164" fontId="22" fillId="6" borderId="18" xfId="30" applyNumberFormat="1" applyFont="1" applyFill="1" applyBorder="1" applyAlignment="1">
      <alignment horizontal="right" indent="1"/>
    </xf>
    <xf numFmtId="169" fontId="23" fillId="11" borderId="18" xfId="30" applyNumberFormat="1" applyFont="1" applyFill="1" applyBorder="1" applyAlignment="1">
      <alignment horizontal="right" indent="1"/>
    </xf>
    <xf numFmtId="0" fontId="22" fillId="9" borderId="18" xfId="30" applyFont="1" applyFill="1" applyBorder="1" applyAlignment="1">
      <alignment horizontal="right" indent="1"/>
    </xf>
    <xf numFmtId="0" fontId="22" fillId="6" borderId="18" xfId="30" applyFont="1" applyFill="1" applyBorder="1" applyAlignment="1">
      <alignment horizontal="right" indent="1"/>
    </xf>
    <xf numFmtId="15" fontId="22" fillId="11" borderId="18" xfId="30" quotePrefix="1" applyNumberFormat="1" applyFont="1" applyFill="1" applyBorder="1" applyAlignment="1">
      <alignment horizontal="right" indent="1"/>
    </xf>
    <xf numFmtId="1" fontId="22" fillId="9" borderId="18" xfId="30" applyNumberFormat="1" applyFont="1" applyFill="1" applyBorder="1" applyAlignment="1">
      <alignment horizontal="right" indent="1"/>
    </xf>
    <xf numFmtId="9" fontId="23" fillId="9" borderId="18" xfId="49" applyNumberFormat="1" applyFont="1" applyFill="1" applyBorder="1" applyAlignment="1">
      <alignment horizontal="right" indent="1"/>
    </xf>
    <xf numFmtId="9" fontId="23" fillId="9" borderId="18" xfId="30" applyNumberFormat="1" applyFont="1" applyFill="1" applyBorder="1" applyAlignment="1">
      <alignment horizontal="right" indent="1"/>
    </xf>
    <xf numFmtId="9" fontId="23" fillId="6" borderId="18" xfId="30" applyNumberFormat="1" applyFont="1" applyFill="1" applyBorder="1" applyAlignment="1">
      <alignment horizontal="right" indent="1"/>
    </xf>
    <xf numFmtId="3" fontId="22" fillId="9" borderId="20" xfId="30" applyNumberFormat="1" applyFont="1" applyFill="1" applyBorder="1" applyAlignment="1">
      <alignment horizontal="right" indent="1"/>
    </xf>
    <xf numFmtId="3" fontId="22" fillId="6" borderId="20" xfId="30" applyNumberFormat="1" applyFont="1" applyFill="1" applyBorder="1" applyAlignment="1">
      <alignment horizontal="right" indent="1"/>
    </xf>
    <xf numFmtId="0" fontId="23" fillId="6" borderId="12" xfId="30" applyFont="1" applyFill="1" applyBorder="1"/>
    <xf numFmtId="0" fontId="22" fillId="6" borderId="12" xfId="30" applyFont="1" applyFill="1" applyBorder="1"/>
    <xf numFmtId="164" fontId="22" fillId="9" borderId="25" xfId="30" applyNumberFormat="1" applyFont="1" applyFill="1" applyBorder="1" applyAlignment="1">
      <alignment horizontal="right" indent="1"/>
    </xf>
    <xf numFmtId="164" fontId="22" fillId="6" borderId="25" xfId="30" applyNumberFormat="1" applyFont="1" applyFill="1" applyBorder="1" applyAlignment="1">
      <alignment horizontal="right" indent="1"/>
    </xf>
    <xf numFmtId="0" fontId="22" fillId="6" borderId="12" xfId="0" applyNumberFormat="1" applyFont="1" applyFill="1" applyBorder="1" applyAlignment="1">
      <alignment vertical="center"/>
    </xf>
    <xf numFmtId="0" fontId="23" fillId="6" borderId="26" xfId="30" applyFont="1" applyFill="1" applyBorder="1"/>
    <xf numFmtId="164" fontId="23" fillId="9" borderId="27" xfId="30" applyNumberFormat="1" applyFont="1" applyFill="1" applyBorder="1" applyAlignment="1">
      <alignment horizontal="right" indent="1"/>
    </xf>
    <xf numFmtId="164" fontId="23" fillId="6" borderId="27" xfId="30" applyNumberFormat="1" applyFont="1" applyFill="1" applyBorder="1" applyAlignment="1">
      <alignment horizontal="right" indent="1"/>
    </xf>
    <xf numFmtId="0" fontId="23" fillId="6" borderId="28" xfId="30" applyFont="1" applyFill="1" applyBorder="1"/>
    <xf numFmtId="165" fontId="23" fillId="6" borderId="28" xfId="49" applyNumberFormat="1" applyFont="1" applyFill="1" applyBorder="1"/>
    <xf numFmtId="3" fontId="22" fillId="9" borderId="25" xfId="30" applyNumberFormat="1" applyFont="1" applyFill="1" applyBorder="1" applyAlignment="1">
      <alignment horizontal="right" indent="1"/>
    </xf>
    <xf numFmtId="3" fontId="22" fillId="6" borderId="25" xfId="30" applyNumberFormat="1" applyFont="1" applyFill="1" applyBorder="1" applyAlignment="1">
      <alignment horizontal="right" indent="1"/>
    </xf>
    <xf numFmtId="165" fontId="22" fillId="9" borderId="18" xfId="30" applyNumberFormat="1" applyFont="1" applyFill="1" applyBorder="1" applyAlignment="1">
      <alignment horizontal="right" indent="1"/>
    </xf>
    <xf numFmtId="165" fontId="22" fillId="6" borderId="18" xfId="30" applyNumberFormat="1" applyFont="1" applyFill="1" applyBorder="1" applyAlignment="1">
      <alignment horizontal="right" indent="1"/>
    </xf>
    <xf numFmtId="0" fontId="0" fillId="6" borderId="0" xfId="0" applyFill="1"/>
    <xf numFmtId="1" fontId="22" fillId="6" borderId="18" xfId="30" applyNumberFormat="1" applyFont="1" applyFill="1" applyBorder="1" applyAlignment="1">
      <alignment horizontal="right" indent="1"/>
    </xf>
    <xf numFmtId="37" fontId="23" fillId="10" borderId="18" xfId="39" applyNumberFormat="1" applyFont="1" applyFill="1" applyBorder="1" applyAlignment="1" applyProtection="1">
      <alignment horizontal="center"/>
    </xf>
    <xf numFmtId="166" fontId="21" fillId="9" borderId="15" xfId="39" applyFont="1" applyFill="1" applyBorder="1" applyAlignment="1" applyProtection="1">
      <alignment horizontal="center"/>
    </xf>
    <xf numFmtId="165" fontId="30" fillId="9" borderId="0" xfId="0" applyNumberFormat="1" applyFont="1" applyFill="1" applyBorder="1" applyAlignment="1">
      <alignment horizontal="right"/>
    </xf>
    <xf numFmtId="15" fontId="27" fillId="9" borderId="24" xfId="31" applyNumberFormat="1" applyFont="1" applyFill="1" applyBorder="1" applyAlignment="1">
      <alignment horizontal="center"/>
    </xf>
    <xf numFmtId="49" fontId="22" fillId="10" borderId="18" xfId="39" applyNumberFormat="1" applyFont="1" applyFill="1" applyBorder="1" applyAlignment="1" applyProtection="1">
      <alignment horizontal="center"/>
    </xf>
    <xf numFmtId="167" fontId="7" fillId="4" borderId="0" xfId="31" applyNumberFormat="1" applyFont="1" applyFill="1" applyBorder="1"/>
    <xf numFmtId="37" fontId="26" fillId="10" borderId="18" xfId="39" applyNumberFormat="1" applyFont="1" applyFill="1" applyBorder="1" applyAlignment="1" applyProtection="1">
      <alignment horizontal="center"/>
    </xf>
    <xf numFmtId="0" fontId="22" fillId="6" borderId="0" xfId="31" applyFont="1" applyFill="1" applyBorder="1"/>
    <xf numFmtId="0" fontId="22" fillId="11" borderId="0" xfId="31" applyFont="1" applyFill="1" applyBorder="1"/>
    <xf numFmtId="0" fontId="22" fillId="11" borderId="14" xfId="31" applyFont="1" applyFill="1" applyBorder="1"/>
    <xf numFmtId="0" fontId="31" fillId="6" borderId="0" xfId="31" applyFont="1" applyFill="1" applyBorder="1"/>
    <xf numFmtId="0" fontId="3" fillId="6" borderId="0" xfId="0" applyFont="1" applyFill="1"/>
    <xf numFmtId="165" fontId="3" fillId="6" borderId="0" xfId="0" applyNumberFormat="1" applyFont="1" applyFill="1"/>
    <xf numFmtId="0" fontId="29" fillId="9" borderId="16" xfId="30" applyFont="1" applyFill="1" applyBorder="1"/>
    <xf numFmtId="15" fontId="26" fillId="9" borderId="24" xfId="31" applyNumberFormat="1" applyFont="1" applyFill="1" applyBorder="1" applyAlignment="1">
      <alignment horizontal="center"/>
    </xf>
    <xf numFmtId="0" fontId="23" fillId="0" borderId="29" xfId="0" applyFont="1" applyBorder="1"/>
    <xf numFmtId="0" fontId="22" fillId="0" borderId="12" xfId="30" applyFont="1" applyFill="1" applyBorder="1"/>
    <xf numFmtId="0" fontId="9" fillId="6" borderId="0" xfId="30" applyFont="1" applyFill="1" applyBorder="1"/>
    <xf numFmtId="37" fontId="23" fillId="8" borderId="18" xfId="33" applyNumberFormat="1" applyFont="1" applyFill="1" applyBorder="1" applyAlignment="1" applyProtection="1">
      <alignment horizontal="right"/>
    </xf>
    <xf numFmtId="165" fontId="30" fillId="6" borderId="0" xfId="0" applyNumberFormat="1" applyFont="1" applyFill="1" applyBorder="1" applyAlignment="1">
      <alignment horizontal="right"/>
    </xf>
    <xf numFmtId="15" fontId="22" fillId="9" borderId="18" xfId="30" applyNumberFormat="1" applyFont="1" applyFill="1" applyBorder="1" applyAlignment="1">
      <alignment horizontal="center"/>
    </xf>
    <xf numFmtId="168" fontId="22" fillId="9" borderId="18" xfId="30" applyNumberFormat="1" applyFont="1" applyFill="1" applyBorder="1" applyAlignment="1">
      <alignment horizontal="right" indent="1"/>
    </xf>
    <xf numFmtId="3" fontId="23" fillId="9" borderId="18" xfId="49" applyNumberFormat="1" applyFont="1" applyFill="1" applyBorder="1" applyAlignment="1">
      <alignment horizontal="right" indent="1"/>
    </xf>
    <xf numFmtId="169" fontId="23" fillId="9" borderId="18" xfId="30" applyNumberFormat="1" applyFont="1" applyFill="1" applyBorder="1" applyAlignment="1">
      <alignment horizontal="right" indent="1"/>
    </xf>
    <xf numFmtId="1" fontId="27" fillId="6" borderId="18" xfId="30" applyNumberFormat="1" applyFont="1" applyFill="1" applyBorder="1" applyAlignment="1">
      <alignment horizontal="right" indent="1"/>
    </xf>
    <xf numFmtId="37" fontId="26" fillId="10" borderId="19" xfId="39" applyNumberFormat="1" applyFont="1" applyFill="1" applyBorder="1" applyAlignment="1" applyProtection="1">
      <alignment horizontal="center"/>
    </xf>
    <xf numFmtId="167" fontId="23" fillId="9" borderId="18" xfId="30" applyNumberFormat="1" applyFont="1" applyFill="1" applyBorder="1" applyAlignment="1">
      <alignment horizontal="right" indent="1"/>
    </xf>
    <xf numFmtId="165" fontId="23" fillId="0" borderId="18" xfId="49" applyNumberFormat="1" applyFont="1" applyFill="1" applyBorder="1" applyAlignment="1">
      <alignment horizontal="right" indent="1"/>
    </xf>
    <xf numFmtId="164" fontId="22" fillId="0" borderId="18" xfId="30" applyNumberFormat="1" applyFont="1" applyFill="1" applyBorder="1" applyAlignment="1">
      <alignment horizontal="right" indent="1"/>
    </xf>
    <xf numFmtId="9" fontId="23" fillId="0" borderId="18" xfId="30" applyNumberFormat="1" applyFont="1" applyFill="1" applyBorder="1" applyAlignment="1">
      <alignment horizontal="right" indent="1"/>
    </xf>
    <xf numFmtId="3" fontId="22" fillId="0" borderId="18" xfId="30" applyNumberFormat="1" applyFont="1" applyFill="1" applyBorder="1" applyAlignment="1">
      <alignment horizontal="right" indent="1"/>
    </xf>
    <xf numFmtId="3" fontId="22" fillId="0" borderId="20" xfId="30" applyNumberFormat="1" applyFont="1" applyFill="1" applyBorder="1" applyAlignment="1">
      <alignment horizontal="right" indent="1"/>
    </xf>
    <xf numFmtId="165" fontId="22" fillId="0" borderId="18" xfId="49" applyNumberFormat="1" applyFont="1" applyFill="1" applyBorder="1" applyAlignment="1">
      <alignment horizontal="right" indent="1"/>
    </xf>
    <xf numFmtId="1" fontId="22" fillId="0" borderId="18" xfId="30" applyNumberFormat="1" applyFont="1" applyFill="1" applyBorder="1" applyAlignment="1">
      <alignment horizontal="right" indent="1"/>
    </xf>
    <xf numFmtId="164" fontId="23" fillId="0" borderId="18" xfId="30" applyNumberFormat="1" applyFont="1" applyFill="1" applyBorder="1" applyAlignment="1">
      <alignment horizontal="right" indent="1"/>
    </xf>
    <xf numFmtId="164" fontId="22" fillId="0" borderId="25" xfId="30" applyNumberFormat="1" applyFont="1" applyFill="1" applyBorder="1" applyAlignment="1">
      <alignment horizontal="right" indent="1"/>
    </xf>
    <xf numFmtId="3" fontId="23" fillId="0" borderId="18" xfId="30" applyNumberFormat="1" applyFont="1" applyFill="1" applyBorder="1" applyAlignment="1">
      <alignment horizontal="right" indent="1"/>
    </xf>
    <xf numFmtId="3" fontId="22" fillId="0" borderId="25" xfId="30" applyNumberFormat="1" applyFont="1" applyFill="1" applyBorder="1" applyAlignment="1">
      <alignment horizontal="right" indent="1"/>
    </xf>
    <xf numFmtId="165" fontId="30" fillId="0" borderId="0" xfId="0" applyNumberFormat="1" applyFont="1" applyFill="1" applyBorder="1" applyAlignment="1">
      <alignment horizontal="right"/>
    </xf>
    <xf numFmtId="3" fontId="22" fillId="0" borderId="18" xfId="49" applyNumberFormat="1" applyFont="1" applyFill="1" applyBorder="1" applyAlignment="1">
      <alignment horizontal="right" indent="1"/>
    </xf>
    <xf numFmtId="168" fontId="23" fillId="0" borderId="18" xfId="30" applyNumberFormat="1" applyFont="1" applyFill="1" applyBorder="1" applyAlignment="1">
      <alignment horizontal="right" indent="1"/>
    </xf>
    <xf numFmtId="164" fontId="23" fillId="0" borderId="27" xfId="30" applyNumberFormat="1" applyFont="1" applyFill="1" applyBorder="1" applyAlignment="1">
      <alignment horizontal="right" indent="1"/>
    </xf>
    <xf numFmtId="15" fontId="22" fillId="0" borderId="18" xfId="30" applyNumberFormat="1" applyFont="1" applyFill="1" applyBorder="1" applyAlignment="1">
      <alignment horizontal="center"/>
    </xf>
    <xf numFmtId="168" fontId="22" fillId="0" borderId="18" xfId="30" applyNumberFormat="1" applyFont="1" applyFill="1" applyBorder="1" applyAlignment="1">
      <alignment horizontal="right" indent="1"/>
    </xf>
    <xf numFmtId="3" fontId="23" fillId="0" borderId="18" xfId="49" applyNumberFormat="1" applyFont="1" applyFill="1" applyBorder="1" applyAlignment="1">
      <alignment horizontal="right" indent="1"/>
    </xf>
    <xf numFmtId="165" fontId="22" fillId="0" borderId="18" xfId="30" applyNumberFormat="1" applyFont="1" applyFill="1" applyBorder="1" applyAlignment="1">
      <alignment horizontal="right" indent="1"/>
    </xf>
    <xf numFmtId="169" fontId="23" fillId="0" borderId="18" xfId="30" applyNumberFormat="1" applyFont="1" applyFill="1" applyBorder="1" applyAlignment="1">
      <alignment horizontal="right" indent="1"/>
    </xf>
    <xf numFmtId="0" fontId="22" fillId="0" borderId="18" xfId="30" applyFont="1" applyFill="1" applyBorder="1" applyAlignment="1">
      <alignment horizontal="right" indent="1"/>
    </xf>
    <xf numFmtId="37" fontId="22" fillId="9" borderId="15" xfId="35" applyNumberFormat="1" applyFont="1" applyFill="1" applyBorder="1" applyAlignment="1" applyProtection="1">
      <alignment horizontal="left" vertical="center"/>
    </xf>
    <xf numFmtId="0" fontId="23" fillId="9" borderId="15" xfId="32" applyFont="1" applyFill="1" applyBorder="1" applyAlignment="1">
      <alignment vertical="center"/>
    </xf>
    <xf numFmtId="166" fontId="22" fillId="10" borderId="17" xfId="39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vertical="center"/>
    </xf>
    <xf numFmtId="37" fontId="22" fillId="9" borderId="0" xfId="35" applyNumberFormat="1" applyFont="1" applyFill="1" applyBorder="1" applyAlignment="1" applyProtection="1">
      <alignment horizontal="left" vertical="center"/>
    </xf>
    <xf numFmtId="0" fontId="23" fillId="9" borderId="0" xfId="32" applyFont="1" applyFill="1" applyBorder="1" applyAlignment="1">
      <alignment vertical="center"/>
    </xf>
    <xf numFmtId="37" fontId="22" fillId="10" borderId="18" xfId="39" applyNumberFormat="1" applyFont="1" applyFill="1" applyBorder="1" applyAlignment="1" applyProtection="1">
      <alignment horizontal="center" vertical="center"/>
    </xf>
    <xf numFmtId="37" fontId="22" fillId="9" borderId="5" xfId="35" applyNumberFormat="1" applyFont="1" applyFill="1" applyBorder="1" applyAlignment="1" applyProtection="1">
      <alignment horizontal="left" vertical="center"/>
    </xf>
    <xf numFmtId="37" fontId="26" fillId="9" borderId="18" xfId="38" applyNumberFormat="1" applyFont="1" applyFill="1" applyBorder="1" applyAlignment="1" applyProtection="1">
      <alignment horizontal="center" vertical="center"/>
    </xf>
    <xf numFmtId="37" fontId="23" fillId="9" borderId="6" xfId="35" applyNumberFormat="1" applyFont="1" applyFill="1" applyBorder="1" applyAlignment="1" applyProtection="1">
      <alignment horizontal="left" vertical="center"/>
    </xf>
    <xf numFmtId="0" fontId="23" fillId="9" borderId="16" xfId="32" applyFont="1" applyFill="1" applyBorder="1" applyAlignment="1">
      <alignment vertical="center"/>
    </xf>
    <xf numFmtId="37" fontId="23" fillId="10" borderId="24" xfId="39" applyNumberFormat="1" applyFont="1" applyFill="1" applyBorder="1" applyAlignment="1" applyProtection="1">
      <alignment horizontal="center" vertical="center"/>
    </xf>
    <xf numFmtId="0" fontId="22" fillId="6" borderId="5" xfId="32" applyFont="1" applyFill="1" applyBorder="1" applyAlignment="1" applyProtection="1">
      <alignment horizontal="left" vertical="center"/>
    </xf>
    <xf numFmtId="0" fontId="23" fillId="6" borderId="0" xfId="32" applyFont="1" applyFill="1" applyBorder="1" applyAlignment="1">
      <alignment vertical="center"/>
    </xf>
    <xf numFmtId="0" fontId="23" fillId="6" borderId="0" xfId="0" applyFont="1" applyFill="1" applyBorder="1" applyAlignment="1">
      <alignment vertical="center"/>
    </xf>
    <xf numFmtId="0" fontId="23" fillId="9" borderId="0" xfId="0" applyFont="1" applyFill="1" applyBorder="1" applyAlignment="1">
      <alignment vertical="center"/>
    </xf>
    <xf numFmtId="0" fontId="22" fillId="6" borderId="0" xfId="32" applyFont="1" applyFill="1" applyBorder="1" applyAlignment="1" applyProtection="1">
      <alignment horizontal="left" vertical="center"/>
    </xf>
    <xf numFmtId="0" fontId="23" fillId="6" borderId="0" xfId="32" applyFont="1" applyFill="1" applyBorder="1" applyAlignment="1" applyProtection="1">
      <alignment horizontal="left" vertical="center"/>
    </xf>
    <xf numFmtId="37" fontId="21" fillId="6" borderId="0" xfId="0" applyNumberFormat="1" applyFont="1" applyFill="1" applyBorder="1" applyAlignment="1" applyProtection="1">
      <alignment vertical="center"/>
    </xf>
    <xf numFmtId="167" fontId="23" fillId="6" borderId="0" xfId="0" applyNumberFormat="1" applyFont="1" applyFill="1" applyBorder="1" applyAlignment="1">
      <alignment horizontal="right" vertical="center"/>
    </xf>
    <xf numFmtId="167" fontId="23" fillId="9" borderId="0" xfId="0" applyNumberFormat="1" applyFont="1" applyFill="1" applyBorder="1" applyAlignment="1">
      <alignment horizontal="right" vertical="center"/>
    </xf>
    <xf numFmtId="0" fontId="26" fillId="6" borderId="0" xfId="32" applyFont="1" applyFill="1" applyBorder="1" applyAlignment="1" applyProtection="1">
      <alignment horizontal="left" vertical="center"/>
    </xf>
    <xf numFmtId="37" fontId="26" fillId="6" borderId="0" xfId="0" applyNumberFormat="1" applyFont="1" applyFill="1" applyBorder="1" applyAlignment="1" applyProtection="1">
      <alignment vertical="center"/>
    </xf>
    <xf numFmtId="167" fontId="26" fillId="6" borderId="0" xfId="0" applyNumberFormat="1" applyFont="1" applyFill="1" applyBorder="1" applyAlignment="1">
      <alignment horizontal="right" vertical="center"/>
    </xf>
    <xf numFmtId="167" fontId="26" fillId="9" borderId="0" xfId="0" applyNumberFormat="1" applyFont="1" applyFill="1" applyBorder="1" applyAlignment="1">
      <alignment horizontal="right" vertical="center"/>
    </xf>
    <xf numFmtId="0" fontId="22" fillId="6" borderId="30" xfId="32" applyFont="1" applyFill="1" applyBorder="1" applyAlignment="1" applyProtection="1">
      <alignment horizontal="left" vertical="center"/>
    </xf>
    <xf numFmtId="37" fontId="22" fillId="6" borderId="31" xfId="32" applyNumberFormat="1" applyFont="1" applyFill="1" applyBorder="1" applyAlignment="1" applyProtection="1">
      <alignment horizontal="left" vertical="center"/>
    </xf>
    <xf numFmtId="0" fontId="23" fillId="6" borderId="31" xfId="32" applyFont="1" applyFill="1" applyBorder="1" applyAlignment="1">
      <alignment vertical="center"/>
    </xf>
    <xf numFmtId="167" fontId="23" fillId="6" borderId="31" xfId="0" applyNumberFormat="1" applyFont="1" applyFill="1" applyBorder="1" applyAlignment="1">
      <alignment horizontal="right" vertical="center"/>
    </xf>
    <xf numFmtId="167" fontId="23" fillId="9" borderId="31" xfId="0" applyNumberFormat="1" applyFont="1" applyFill="1" applyBorder="1" applyAlignment="1">
      <alignment horizontal="right" vertical="center"/>
    </xf>
    <xf numFmtId="167" fontId="22" fillId="11" borderId="0" xfId="0" applyNumberFormat="1" applyFont="1" applyFill="1" applyBorder="1" applyAlignment="1">
      <alignment horizontal="right" vertical="center"/>
    </xf>
    <xf numFmtId="167" fontId="0" fillId="4" borderId="0" xfId="0" applyNumberFormat="1" applyFill="1" applyAlignment="1">
      <alignment vertical="center"/>
    </xf>
    <xf numFmtId="37" fontId="23" fillId="6" borderId="0" xfId="32" applyNumberFormat="1" applyFont="1" applyFill="1" applyBorder="1" applyAlignment="1" applyProtection="1">
      <alignment horizontal="left" vertical="center"/>
    </xf>
    <xf numFmtId="0" fontId="23" fillId="6" borderId="5" xfId="32" applyFont="1" applyFill="1" applyBorder="1" applyAlignment="1">
      <alignment vertical="center"/>
    </xf>
    <xf numFmtId="0" fontId="33" fillId="6" borderId="0" xfId="32" applyFont="1" applyFill="1" applyAlignment="1">
      <alignment vertical="center"/>
    </xf>
    <xf numFmtId="37" fontId="26" fillId="6" borderId="0" xfId="32" applyNumberFormat="1" applyFont="1" applyFill="1" applyBorder="1" applyAlignment="1" applyProtection="1">
      <alignment horizontal="left" vertical="center"/>
    </xf>
    <xf numFmtId="0" fontId="23" fillId="6" borderId="6" xfId="32" applyFont="1" applyFill="1" applyBorder="1" applyAlignment="1">
      <alignment vertical="center"/>
    </xf>
    <xf numFmtId="0" fontId="23" fillId="6" borderId="16" xfId="0" applyFont="1" applyFill="1" applyBorder="1" applyAlignment="1">
      <alignment vertical="center"/>
    </xf>
    <xf numFmtId="37" fontId="23" fillId="6" borderId="16" xfId="32" applyNumberFormat="1" applyFont="1" applyFill="1" applyBorder="1" applyAlignment="1" applyProtection="1">
      <alignment horizontal="left" vertical="center"/>
    </xf>
    <xf numFmtId="167" fontId="23" fillId="6" borderId="16" xfId="0" applyNumberFormat="1" applyFont="1" applyFill="1" applyBorder="1" applyAlignment="1">
      <alignment horizontal="right" vertical="center"/>
    </xf>
    <xf numFmtId="167" fontId="23" fillId="9" borderId="16" xfId="0" applyNumberFormat="1" applyFont="1" applyFill="1" applyBorder="1" applyAlignment="1">
      <alignment horizontal="right" vertical="center"/>
    </xf>
    <xf numFmtId="0" fontId="23" fillId="11" borderId="5" xfId="32" applyFont="1" applyFill="1" applyBorder="1" applyAlignment="1">
      <alignment vertical="center"/>
    </xf>
    <xf numFmtId="37" fontId="22" fillId="11" borderId="0" xfId="32" applyNumberFormat="1" applyFont="1" applyFill="1" applyBorder="1" applyAlignment="1" applyProtection="1">
      <alignment horizontal="left" vertical="center"/>
    </xf>
    <xf numFmtId="0" fontId="22" fillId="11" borderId="0" xfId="32" applyFont="1" applyFill="1" applyBorder="1" applyAlignment="1">
      <alignment vertical="center"/>
    </xf>
    <xf numFmtId="37" fontId="22" fillId="11" borderId="5" xfId="32" applyNumberFormat="1" applyFont="1" applyFill="1" applyBorder="1" applyAlignment="1" applyProtection="1">
      <alignment horizontal="left" vertical="center"/>
    </xf>
    <xf numFmtId="37" fontId="24" fillId="11" borderId="0" xfId="0" applyNumberFormat="1" applyFont="1" applyFill="1" applyBorder="1" applyAlignment="1" applyProtection="1">
      <alignment vertical="center"/>
    </xf>
    <xf numFmtId="0" fontId="23" fillId="11" borderId="0" xfId="32" applyFont="1" applyFill="1" applyBorder="1" applyAlignment="1">
      <alignment vertical="center"/>
    </xf>
    <xf numFmtId="37" fontId="22" fillId="6" borderId="0" xfId="32" applyNumberFormat="1" applyFont="1" applyFill="1" applyBorder="1" applyAlignment="1" applyProtection="1">
      <alignment horizontal="left" vertical="center"/>
    </xf>
    <xf numFmtId="0" fontId="23" fillId="11" borderId="0" xfId="0" applyFont="1" applyFill="1" applyAlignment="1">
      <alignment vertical="center"/>
    </xf>
    <xf numFmtId="37" fontId="24" fillId="11" borderId="5" xfId="0" applyNumberFormat="1" applyFont="1" applyFill="1" applyBorder="1" applyAlignment="1" applyProtection="1">
      <alignment vertical="center"/>
    </xf>
    <xf numFmtId="37" fontId="23" fillId="11" borderId="0" xfId="32" applyNumberFormat="1" applyFont="1" applyFill="1" applyBorder="1" applyAlignment="1" applyProtection="1">
      <alignment horizontal="left" vertical="center"/>
    </xf>
    <xf numFmtId="37" fontId="21" fillId="6" borderId="5" xfId="0" applyNumberFormat="1" applyFont="1" applyFill="1" applyBorder="1" applyAlignment="1" applyProtection="1">
      <alignment vertical="center"/>
    </xf>
    <xf numFmtId="0" fontId="21" fillId="6" borderId="5" xfId="0" applyFont="1" applyFill="1" applyBorder="1" applyAlignment="1" applyProtection="1">
      <alignment vertical="center"/>
    </xf>
    <xf numFmtId="0" fontId="19" fillId="6" borderId="0" xfId="32" applyFont="1" applyFill="1" applyAlignment="1">
      <alignment vertical="center"/>
    </xf>
    <xf numFmtId="0" fontId="21" fillId="6" borderId="30" xfId="0" applyFont="1" applyFill="1" applyBorder="1" applyAlignment="1" applyProtection="1">
      <alignment vertical="center"/>
    </xf>
    <xf numFmtId="37" fontId="21" fillId="6" borderId="31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0" fontId="21" fillId="6" borderId="6" xfId="0" applyFont="1" applyFill="1" applyBorder="1" applyAlignment="1" applyProtection="1">
      <alignment vertical="center"/>
    </xf>
    <xf numFmtId="37" fontId="21" fillId="6" borderId="16" xfId="0" applyNumberFormat="1" applyFont="1" applyFill="1" applyBorder="1" applyAlignment="1" applyProtection="1">
      <alignment vertical="center"/>
    </xf>
    <xf numFmtId="37" fontId="21" fillId="11" borderId="0" xfId="0" applyNumberFormat="1" applyFont="1" applyFill="1" applyBorder="1" applyAlignment="1" applyProtection="1">
      <alignment vertical="center"/>
    </xf>
    <xf numFmtId="37" fontId="24" fillId="6" borderId="5" xfId="0" applyNumberFormat="1" applyFont="1" applyFill="1" applyBorder="1" applyAlignment="1" applyProtection="1">
      <alignment vertical="center"/>
    </xf>
    <xf numFmtId="37" fontId="24" fillId="6" borderId="0" xfId="0" applyNumberFormat="1" applyFont="1" applyFill="1" applyBorder="1" applyAlignment="1" applyProtection="1">
      <alignment vertical="center"/>
    </xf>
    <xf numFmtId="37" fontId="24" fillId="11" borderId="30" xfId="0" applyNumberFormat="1" applyFont="1" applyFill="1" applyBorder="1" applyAlignment="1" applyProtection="1">
      <alignment vertical="center"/>
    </xf>
    <xf numFmtId="37" fontId="21" fillId="11" borderId="31" xfId="0" applyNumberFormat="1" applyFont="1" applyFill="1" applyBorder="1" applyAlignment="1" applyProtection="1">
      <alignment vertical="center"/>
    </xf>
    <xf numFmtId="167" fontId="22" fillId="11" borderId="31" xfId="0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vertical="center"/>
    </xf>
    <xf numFmtId="37" fontId="21" fillId="6" borderId="30" xfId="0" applyNumberFormat="1" applyFont="1" applyFill="1" applyBorder="1" applyAlignment="1" applyProtection="1">
      <alignment vertical="center"/>
    </xf>
    <xf numFmtId="167" fontId="22" fillId="6" borderId="31" xfId="0" applyNumberFormat="1" applyFont="1" applyFill="1" applyBorder="1" applyAlignment="1">
      <alignment horizontal="right" vertical="center"/>
    </xf>
    <xf numFmtId="167" fontId="22" fillId="9" borderId="31" xfId="0" applyNumberFormat="1" applyFont="1" applyFill="1" applyBorder="1" applyAlignment="1">
      <alignment horizontal="right" vertical="center"/>
    </xf>
    <xf numFmtId="167" fontId="22" fillId="6" borderId="0" xfId="0" applyNumberFormat="1" applyFont="1" applyFill="1" applyBorder="1" applyAlignment="1">
      <alignment horizontal="right" vertical="center"/>
    </xf>
    <xf numFmtId="167" fontId="22" fillId="9" borderId="0" xfId="0" applyNumberFormat="1" applyFont="1" applyFill="1" applyBorder="1" applyAlignment="1">
      <alignment horizontal="right" vertical="center"/>
    </xf>
    <xf numFmtId="37" fontId="21" fillId="6" borderId="6" xfId="0" applyNumberFormat="1" applyFont="1" applyFill="1" applyBorder="1" applyAlignment="1" applyProtection="1">
      <alignment vertical="center"/>
    </xf>
    <xf numFmtId="37" fontId="23" fillId="6" borderId="8" xfId="32" applyNumberFormat="1" applyFont="1" applyFill="1" applyBorder="1" applyAlignment="1" applyProtection="1">
      <alignment horizontal="left" vertical="center"/>
    </xf>
    <xf numFmtId="0" fontId="23" fillId="6" borderId="9" xfId="32" applyFont="1" applyFill="1" applyBorder="1" applyAlignment="1">
      <alignment vertical="center"/>
    </xf>
    <xf numFmtId="167" fontId="23" fillId="6" borderId="9" xfId="0" applyNumberFormat="1" applyFont="1" applyFill="1" applyBorder="1" applyAlignment="1">
      <alignment horizontal="right" vertical="center"/>
    </xf>
    <xf numFmtId="167" fontId="23" fillId="9" borderId="9" xfId="0" applyNumberFormat="1" applyFont="1" applyFill="1" applyBorder="1" applyAlignment="1">
      <alignment horizontal="right" vertical="center"/>
    </xf>
    <xf numFmtId="37" fontId="23" fillId="6" borderId="5" xfId="32" applyNumberFormat="1" applyFont="1" applyFill="1" applyBorder="1" applyAlignment="1" applyProtection="1">
      <alignment horizontal="left" vertical="center"/>
    </xf>
    <xf numFmtId="0" fontId="22" fillId="6" borderId="5" xfId="0" applyFont="1" applyFill="1" applyBorder="1" applyAlignment="1">
      <alignment vertical="center"/>
    </xf>
    <xf numFmtId="0" fontId="22" fillId="6" borderId="0" xfId="32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37" fontId="21" fillId="6" borderId="13" xfId="37" applyNumberFormat="1" applyFont="1" applyFill="1" applyBorder="1" applyAlignment="1" applyProtection="1">
      <alignment vertical="center"/>
    </xf>
    <xf numFmtId="0" fontId="21" fillId="6" borderId="14" xfId="0" applyFont="1" applyFill="1" applyBorder="1" applyAlignment="1" applyProtection="1">
      <alignment vertical="center"/>
    </xf>
    <xf numFmtId="0" fontId="23" fillId="6" borderId="14" xfId="32" applyFont="1" applyFill="1" applyBorder="1" applyAlignment="1">
      <alignment vertical="center"/>
    </xf>
    <xf numFmtId="165" fontId="23" fillId="6" borderId="14" xfId="49" applyNumberFormat="1" applyFont="1" applyFill="1" applyBorder="1" applyAlignment="1">
      <alignment horizontal="right" vertical="center"/>
    </xf>
    <xf numFmtId="165" fontId="23" fillId="9" borderId="14" xfId="49" applyNumberFormat="1" applyFont="1" applyFill="1" applyBorder="1" applyAlignment="1">
      <alignment horizontal="right" vertical="center"/>
    </xf>
    <xf numFmtId="0" fontId="19" fillId="6" borderId="0" xfId="0" applyFont="1" applyFill="1" applyBorder="1" applyAlignment="1">
      <alignment vertical="center"/>
    </xf>
    <xf numFmtId="0" fontId="19" fillId="6" borderId="0" xfId="0" applyFont="1" applyFill="1" applyAlignment="1">
      <alignment vertical="center"/>
    </xf>
    <xf numFmtId="0" fontId="19" fillId="6" borderId="0" xfId="32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167" fontId="22" fillId="13" borderId="0" xfId="0" applyNumberFormat="1" applyFont="1" applyFill="1" applyBorder="1" applyAlignment="1">
      <alignment horizontal="right" vertical="center"/>
    </xf>
    <xf numFmtId="0" fontId="23" fillId="9" borderId="15" xfId="0" applyFont="1" applyFill="1" applyBorder="1" applyAlignment="1">
      <alignment vertical="center"/>
    </xf>
    <xf numFmtId="0" fontId="22" fillId="12" borderId="15" xfId="36" applyFont="1" applyFill="1" applyBorder="1" applyAlignment="1">
      <alignment vertical="center"/>
    </xf>
    <xf numFmtId="166" fontId="7" fillId="4" borderId="0" xfId="37" applyFont="1" applyFill="1" applyBorder="1" applyAlignment="1">
      <alignment vertical="center"/>
    </xf>
    <xf numFmtId="0" fontId="22" fillId="9" borderId="0" xfId="36" applyFont="1" applyFill="1" applyBorder="1" applyAlignment="1" applyProtection="1">
      <alignment horizontal="left" vertical="center"/>
    </xf>
    <xf numFmtId="0" fontId="23" fillId="12" borderId="0" xfId="36" applyFont="1" applyFill="1" applyBorder="1" applyAlignment="1">
      <alignment vertical="center"/>
    </xf>
    <xf numFmtId="0" fontId="23" fillId="12" borderId="16" xfId="38" applyFont="1" applyFill="1" applyBorder="1" applyAlignment="1">
      <alignment vertical="center"/>
    </xf>
    <xf numFmtId="0" fontId="23" fillId="9" borderId="16" xfId="0" applyFont="1" applyFill="1" applyBorder="1" applyAlignment="1">
      <alignment vertical="center"/>
    </xf>
    <xf numFmtId="0" fontId="23" fillId="12" borderId="16" xfId="36" applyFont="1" applyFill="1" applyBorder="1" applyAlignment="1">
      <alignment vertical="center"/>
    </xf>
    <xf numFmtId="166" fontId="23" fillId="6" borderId="18" xfId="37" applyFont="1" applyFill="1" applyBorder="1" applyAlignment="1">
      <alignment vertical="center"/>
    </xf>
    <xf numFmtId="166" fontId="23" fillId="9" borderId="18" xfId="37" applyFont="1" applyFill="1" applyBorder="1" applyAlignment="1">
      <alignment vertical="center"/>
    </xf>
    <xf numFmtId="167" fontId="24" fillId="6" borderId="18" xfId="37" applyNumberFormat="1" applyFont="1" applyFill="1" applyBorder="1" applyAlignment="1" applyProtection="1">
      <alignment horizontal="right" vertical="center"/>
    </xf>
    <xf numFmtId="167" fontId="24" fillId="9" borderId="18" xfId="37" applyNumberFormat="1" applyFont="1" applyFill="1" applyBorder="1" applyAlignment="1" applyProtection="1">
      <alignment horizontal="right" vertical="center"/>
    </xf>
    <xf numFmtId="0" fontId="23" fillId="6" borderId="0" xfId="0" applyFont="1" applyFill="1" applyBorder="1" applyAlignment="1">
      <alignment vertical="center" wrapText="1"/>
    </xf>
    <xf numFmtId="166" fontId="22" fillId="6" borderId="0" xfId="37" applyFont="1" applyFill="1" applyBorder="1" applyAlignment="1">
      <alignment vertical="center"/>
    </xf>
    <xf numFmtId="167" fontId="21" fillId="6" borderId="18" xfId="37" applyNumberFormat="1" applyFont="1" applyFill="1" applyBorder="1" applyAlignment="1" applyProtection="1">
      <alignment horizontal="right" vertical="center"/>
    </xf>
    <xf numFmtId="167" fontId="21" fillId="9" borderId="18" xfId="37" applyNumberFormat="1" applyFont="1" applyFill="1" applyBorder="1" applyAlignment="1" applyProtection="1">
      <alignment horizontal="right" vertical="center"/>
    </xf>
    <xf numFmtId="167" fontId="23" fillId="6" borderId="18" xfId="37" applyNumberFormat="1" applyFont="1" applyFill="1" applyBorder="1" applyAlignment="1">
      <alignment horizontal="right" vertical="center"/>
    </xf>
    <xf numFmtId="167" fontId="23" fillId="9" borderId="18" xfId="37" applyNumberFormat="1" applyFont="1" applyFill="1" applyBorder="1" applyAlignment="1">
      <alignment horizontal="right" vertical="center"/>
    </xf>
    <xf numFmtId="0" fontId="22" fillId="6" borderId="0" xfId="36" applyFont="1" applyFill="1" applyBorder="1" applyAlignment="1">
      <alignment vertical="center"/>
    </xf>
    <xf numFmtId="166" fontId="23" fillId="11" borderId="0" xfId="37" applyFont="1" applyFill="1" applyBorder="1" applyAlignment="1">
      <alignment vertical="center"/>
    </xf>
    <xf numFmtId="0" fontId="23" fillId="11" borderId="0" xfId="0" applyFont="1" applyFill="1" applyBorder="1" applyAlignment="1">
      <alignment vertical="center"/>
    </xf>
    <xf numFmtId="167" fontId="24" fillId="11" borderId="18" xfId="37" applyNumberFormat="1" applyFont="1" applyFill="1" applyBorder="1" applyAlignment="1" applyProtection="1">
      <alignment horizontal="right" vertical="center"/>
    </xf>
    <xf numFmtId="166" fontId="23" fillId="6" borderId="0" xfId="37" applyFont="1" applyFill="1" applyBorder="1" applyAlignment="1">
      <alignment vertical="center"/>
    </xf>
    <xf numFmtId="166" fontId="23" fillId="6" borderId="12" xfId="37" applyFont="1" applyFill="1" applyBorder="1" applyAlignment="1">
      <alignment vertical="center"/>
    </xf>
    <xf numFmtId="167" fontId="24" fillId="6" borderId="25" xfId="37" applyNumberFormat="1" applyFont="1" applyFill="1" applyBorder="1" applyAlignment="1" applyProtection="1">
      <alignment horizontal="right" vertical="center"/>
    </xf>
    <xf numFmtId="167" fontId="22" fillId="9" borderId="25" xfId="37" applyNumberFormat="1" applyFont="1" applyFill="1" applyBorder="1" applyAlignment="1" applyProtection="1">
      <alignment horizontal="right" vertical="center"/>
    </xf>
    <xf numFmtId="0" fontId="22" fillId="6" borderId="0" xfId="0" applyFont="1" applyFill="1" applyBorder="1" applyAlignment="1">
      <alignment vertical="center"/>
    </xf>
    <xf numFmtId="0" fontId="22" fillId="6" borderId="0" xfId="0" applyFont="1" applyFill="1" applyBorder="1" applyAlignment="1">
      <alignment vertical="center" wrapText="1"/>
    </xf>
    <xf numFmtId="0" fontId="23" fillId="6" borderId="0" xfId="36" applyFont="1" applyFill="1" applyBorder="1" applyAlignment="1">
      <alignment vertical="center"/>
    </xf>
    <xf numFmtId="167" fontId="23" fillId="9" borderId="18" xfId="37" applyNumberFormat="1" applyFont="1" applyFill="1" applyBorder="1" applyAlignment="1" applyProtection="1">
      <alignment horizontal="right" vertical="center"/>
    </xf>
    <xf numFmtId="0" fontId="22" fillId="11" borderId="0" xfId="0" applyFont="1" applyFill="1" applyBorder="1" applyAlignment="1">
      <alignment vertical="center"/>
    </xf>
    <xf numFmtId="167" fontId="22" fillId="11" borderId="18" xfId="37" applyNumberFormat="1" applyFont="1" applyFill="1" applyBorder="1" applyAlignment="1">
      <alignment horizontal="right" vertical="center"/>
    </xf>
    <xf numFmtId="167" fontId="23" fillId="6" borderId="18" xfId="37" applyNumberFormat="1" applyFont="1" applyFill="1" applyBorder="1" applyAlignment="1" applyProtection="1">
      <alignment horizontal="right" vertical="center"/>
    </xf>
    <xf numFmtId="167" fontId="22" fillId="6" borderId="25" xfId="37" applyNumberFormat="1" applyFont="1" applyFill="1" applyBorder="1" applyAlignment="1" applyProtection="1">
      <alignment horizontal="right" vertical="center"/>
    </xf>
    <xf numFmtId="166" fontId="22" fillId="11" borderId="0" xfId="37" applyFont="1" applyFill="1" applyBorder="1" applyAlignment="1">
      <alignment vertical="center"/>
    </xf>
    <xf numFmtId="167" fontId="23" fillId="6" borderId="18" xfId="0" applyNumberFormat="1" applyFont="1" applyFill="1" applyBorder="1" applyAlignment="1">
      <alignment horizontal="right" vertical="center"/>
    </xf>
    <xf numFmtId="167" fontId="23" fillId="9" borderId="18" xfId="0" applyNumberFormat="1" applyFont="1" applyFill="1" applyBorder="1" applyAlignment="1">
      <alignment horizontal="right" vertical="center"/>
    </xf>
    <xf numFmtId="0" fontId="26" fillId="6" borderId="0" xfId="0" applyFont="1" applyFill="1" applyBorder="1" applyAlignment="1">
      <alignment vertical="center" wrapText="1"/>
    </xf>
    <xf numFmtId="167" fontId="26" fillId="6" borderId="18" xfId="37" applyNumberFormat="1" applyFont="1" applyFill="1" applyBorder="1" applyAlignment="1" applyProtection="1">
      <alignment horizontal="right" vertical="center"/>
    </xf>
    <xf numFmtId="167" fontId="26" fillId="9" borderId="18" xfId="37" applyNumberFormat="1" applyFont="1" applyFill="1" applyBorder="1" applyAlignment="1" applyProtection="1">
      <alignment horizontal="right" vertical="center"/>
    </xf>
    <xf numFmtId="0" fontId="26" fillId="6" borderId="0" xfId="0" applyNumberFormat="1" applyFont="1" applyFill="1" applyBorder="1" applyAlignment="1">
      <alignment vertical="center"/>
    </xf>
    <xf numFmtId="3" fontId="24" fillId="6" borderId="18" xfId="37" applyNumberFormat="1" applyFont="1" applyFill="1" applyBorder="1" applyAlignment="1" applyProtection="1">
      <alignment horizontal="right" vertical="center"/>
    </xf>
    <xf numFmtId="3" fontId="24" fillId="9" borderId="18" xfId="37" applyNumberFormat="1" applyFont="1" applyFill="1" applyBorder="1" applyAlignment="1" applyProtection="1">
      <alignment horizontal="right" vertical="center"/>
    </xf>
    <xf numFmtId="15" fontId="29" fillId="6" borderId="0" xfId="30" applyNumberFormat="1" applyFont="1" applyFill="1" applyBorder="1" applyAlignment="1">
      <alignment horizontal="left" vertical="center"/>
    </xf>
    <xf numFmtId="3" fontId="23" fillId="6" borderId="18" xfId="36" applyNumberFormat="1" applyFont="1" applyFill="1" applyBorder="1" applyAlignment="1">
      <alignment horizontal="right" vertical="center"/>
    </xf>
    <xf numFmtId="3" fontId="23" fillId="9" borderId="18" xfId="36" applyNumberFormat="1" applyFont="1" applyFill="1" applyBorder="1" applyAlignment="1">
      <alignment horizontal="right" vertical="center"/>
    </xf>
    <xf numFmtId="2" fontId="22" fillId="6" borderId="18" xfId="0" applyNumberFormat="1" applyFont="1" applyFill="1" applyBorder="1" applyAlignment="1">
      <alignment horizontal="right" vertical="center"/>
    </xf>
    <xf numFmtId="2" fontId="22" fillId="9" borderId="18" xfId="0" applyNumberFormat="1" applyFont="1" applyFill="1" applyBorder="1" applyAlignment="1">
      <alignment horizontal="right" vertical="center"/>
    </xf>
    <xf numFmtId="0" fontId="22" fillId="6" borderId="14" xfId="36" applyFont="1" applyFill="1" applyBorder="1" applyAlignment="1">
      <alignment vertical="center"/>
    </xf>
    <xf numFmtId="0" fontId="22" fillId="6" borderId="14" xfId="0" applyFont="1" applyFill="1" applyBorder="1" applyAlignment="1">
      <alignment vertical="center"/>
    </xf>
    <xf numFmtId="2" fontId="22" fillId="6" borderId="20" xfId="0" applyNumberFormat="1" applyFont="1" applyFill="1" applyBorder="1" applyAlignment="1">
      <alignment horizontal="right" vertical="center"/>
    </xf>
    <xf numFmtId="2" fontId="22" fillId="9" borderId="20" xfId="0" applyNumberFormat="1" applyFont="1" applyFill="1" applyBorder="1" applyAlignment="1">
      <alignment horizontal="right" vertical="center"/>
    </xf>
    <xf numFmtId="0" fontId="25" fillId="6" borderId="15" xfId="30" applyFont="1" applyFill="1" applyBorder="1" applyAlignment="1">
      <alignment vertical="center"/>
    </xf>
    <xf numFmtId="166" fontId="8" fillId="6" borderId="0" xfId="37" applyFont="1" applyFill="1" applyBorder="1" applyAlignment="1">
      <alignment vertical="center"/>
    </xf>
    <xf numFmtId="167" fontId="27" fillId="11" borderId="0" xfId="0" applyNumberFormat="1" applyFont="1" applyFill="1" applyBorder="1" applyAlignment="1">
      <alignment horizontal="right" vertical="center"/>
    </xf>
    <xf numFmtId="166" fontId="8" fillId="4" borderId="0" xfId="37" applyFont="1" applyFill="1" applyBorder="1" applyAlignment="1">
      <alignment vertical="center"/>
    </xf>
    <xf numFmtId="10" fontId="22" fillId="9" borderId="18" xfId="30" applyNumberFormat="1" applyFont="1" applyFill="1" applyBorder="1" applyAlignment="1">
      <alignment horizontal="right" indent="1"/>
    </xf>
    <xf numFmtId="10" fontId="23" fillId="9" borderId="18" xfId="30" applyNumberFormat="1" applyFont="1" applyFill="1" applyBorder="1" applyAlignment="1">
      <alignment horizontal="right" indent="1"/>
    </xf>
    <xf numFmtId="167" fontId="22" fillId="0" borderId="0" xfId="0" applyNumberFormat="1" applyFont="1" applyFill="1" applyBorder="1" applyAlignment="1">
      <alignment horizontal="right" vertical="center"/>
    </xf>
    <xf numFmtId="0" fontId="26" fillId="6" borderId="0" xfId="30" applyFont="1" applyFill="1" applyBorder="1"/>
    <xf numFmtId="0" fontId="23" fillId="11" borderId="32" xfId="32" applyFont="1" applyFill="1" applyBorder="1" applyAlignment="1">
      <alignment vertical="center"/>
    </xf>
    <xf numFmtId="0" fontId="22" fillId="11" borderId="33" xfId="32" applyFont="1" applyFill="1" applyBorder="1" applyAlignment="1" applyProtection="1">
      <alignment horizontal="left" vertical="center"/>
    </xf>
    <xf numFmtId="37" fontId="24" fillId="11" borderId="32" xfId="0" applyNumberFormat="1" applyFont="1" applyFill="1" applyBorder="1" applyAlignment="1" applyProtection="1">
      <alignment vertical="center"/>
    </xf>
    <xf numFmtId="1" fontId="27" fillId="9" borderId="18" xfId="30" applyNumberFormat="1" applyFont="1" applyFill="1" applyBorder="1" applyAlignment="1">
      <alignment horizontal="right" indent="1"/>
    </xf>
    <xf numFmtId="167" fontId="22" fillId="0" borderId="34" xfId="0" applyNumberFormat="1" applyFont="1" applyFill="1" applyBorder="1" applyAlignment="1">
      <alignment horizontal="right" vertical="center"/>
    </xf>
    <xf numFmtId="9" fontId="23" fillId="0" borderId="18" xfId="49" applyFont="1" applyFill="1" applyBorder="1" applyAlignment="1">
      <alignment horizontal="right" indent="1"/>
    </xf>
    <xf numFmtId="9" fontId="23" fillId="9" borderId="18" xfId="49" applyFont="1" applyFill="1" applyBorder="1" applyAlignment="1">
      <alignment horizontal="right" indent="1"/>
    </xf>
    <xf numFmtId="9" fontId="23" fillId="6" borderId="18" xfId="49" applyFont="1" applyFill="1" applyBorder="1" applyAlignment="1">
      <alignment horizontal="right" indent="1"/>
    </xf>
    <xf numFmtId="0" fontId="28" fillId="0" borderId="35" xfId="54" applyFont="1" applyFill="1" applyBorder="1"/>
    <xf numFmtId="0" fontId="28" fillId="0" borderId="36" xfId="54" applyFont="1" applyFill="1" applyBorder="1"/>
    <xf numFmtId="0" fontId="19" fillId="13" borderId="0" xfId="32" applyFont="1" applyFill="1" applyBorder="1" applyAlignment="1">
      <alignment horizontal="left" vertical="center" wrapText="1"/>
    </xf>
    <xf numFmtId="0" fontId="23" fillId="6" borderId="0" xfId="33" applyNumberFormat="1" applyFont="1" applyFill="1" applyAlignment="1">
      <alignment wrapText="1"/>
    </xf>
  </cellXfs>
  <cellStyles count="55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 10" xfId="54"/>
    <cellStyle name="Normál 2" xfId="53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35</xdr:row>
      <xdr:rowOff>104775</xdr:rowOff>
    </xdr:from>
    <xdr:to>
      <xdr:col>3</xdr:col>
      <xdr:colOff>228600</xdr:colOff>
      <xdr:row>36</xdr:row>
      <xdr:rowOff>57150</xdr:rowOff>
    </xdr:to>
    <xdr:sp macro="" textlink="">
      <xdr:nvSpPr>
        <xdr:cNvPr id="5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9" name="Line 172"/>
        <xdr:cNvSpPr>
          <a:spLocks noChangeShapeType="1"/>
        </xdr:cNvSpPr>
      </xdr:nvSpPr>
      <xdr:spPr bwMode="auto">
        <a:xfrm flipH="1">
          <a:off x="123063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10" name="Line 173"/>
        <xdr:cNvSpPr>
          <a:spLocks noChangeShapeType="1"/>
        </xdr:cNvSpPr>
      </xdr:nvSpPr>
      <xdr:spPr bwMode="auto">
        <a:xfrm flipH="1">
          <a:off x="123348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11" name="Line 172"/>
        <xdr:cNvSpPr>
          <a:spLocks noChangeShapeType="1"/>
        </xdr:cNvSpPr>
      </xdr:nvSpPr>
      <xdr:spPr bwMode="auto">
        <a:xfrm flipH="1">
          <a:off x="131540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12" name="Line 173"/>
        <xdr:cNvSpPr>
          <a:spLocks noChangeShapeType="1"/>
        </xdr:cNvSpPr>
      </xdr:nvSpPr>
      <xdr:spPr bwMode="auto">
        <a:xfrm flipH="1">
          <a:off x="131826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13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14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19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20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21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22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152400</xdr:rowOff>
    </xdr:to>
    <xdr:sp macro="" textlink="">
      <xdr:nvSpPr>
        <xdr:cNvPr id="15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152400</xdr:rowOff>
    </xdr:to>
    <xdr:sp macro="" textlink="">
      <xdr:nvSpPr>
        <xdr:cNvPr id="16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152400</xdr:rowOff>
    </xdr:to>
    <xdr:sp macro="" textlink="">
      <xdr:nvSpPr>
        <xdr:cNvPr id="17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152400</xdr:rowOff>
    </xdr:to>
    <xdr:sp macro="" textlink="">
      <xdr:nvSpPr>
        <xdr:cNvPr id="18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152400</xdr:rowOff>
    </xdr:to>
    <xdr:sp macro="" textlink="">
      <xdr:nvSpPr>
        <xdr:cNvPr id="23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152400</xdr:rowOff>
    </xdr:to>
    <xdr:sp macro="" textlink="">
      <xdr:nvSpPr>
        <xdr:cNvPr id="24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25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26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27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28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29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30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DX72"/>
  <sheetViews>
    <sheetView tabSelected="1" view="pageBreakPreview" zoomScale="90" zoomScaleNormal="100" zoomScaleSheetLayoutView="90" workbookViewId="0">
      <pane xSplit="3" ySplit="4" topLeftCell="D5" activePane="bottomRight" state="frozen"/>
      <selection activeCell="S29" sqref="S29"/>
      <selection pane="topRight" activeCell="S29" sqref="S29"/>
      <selection pane="bottomLeft" activeCell="S29" sqref="S29"/>
      <selection pane="bottomRight" activeCell="J1" sqref="J1"/>
    </sheetView>
  </sheetViews>
  <sheetFormatPr defaultRowHeight="12" customHeight="1"/>
  <cols>
    <col min="1" max="2" width="3.42578125" style="276" customWidth="1"/>
    <col min="3" max="3" width="42.85546875" style="276" customWidth="1"/>
    <col min="4" max="7" width="12.7109375" style="311" customWidth="1"/>
    <col min="8" max="8" width="12.7109375" style="226" customWidth="1"/>
    <col min="9" max="9" width="12.7109375" style="311" customWidth="1"/>
    <col min="10" max="10" width="12.7109375" style="226" customWidth="1"/>
    <col min="11" max="11" width="11.42578125" style="226" customWidth="1"/>
    <col min="12" max="16384" width="9.140625" style="226"/>
  </cols>
  <sheetData>
    <row r="1" spans="1:10" ht="12" customHeight="1">
      <c r="A1" s="223" t="s">
        <v>3</v>
      </c>
      <c r="B1" s="224"/>
      <c r="C1" s="224"/>
      <c r="D1" s="225">
        <v>2013</v>
      </c>
      <c r="E1" s="225">
        <v>2014</v>
      </c>
      <c r="F1" s="225">
        <v>2014</v>
      </c>
      <c r="G1" s="225">
        <v>2014</v>
      </c>
      <c r="H1" s="225">
        <v>2014</v>
      </c>
      <c r="I1" s="225">
        <v>2015</v>
      </c>
      <c r="J1" s="225">
        <v>2015</v>
      </c>
    </row>
    <row r="2" spans="1:10" ht="12" customHeight="1">
      <c r="A2" s="227" t="s">
        <v>178</v>
      </c>
      <c r="B2" s="228"/>
      <c r="C2" s="228"/>
      <c r="D2" s="229" t="s">
        <v>219</v>
      </c>
      <c r="E2" s="229" t="s">
        <v>172</v>
      </c>
      <c r="F2" s="229" t="s">
        <v>173</v>
      </c>
      <c r="G2" s="229" t="s">
        <v>174</v>
      </c>
      <c r="H2" s="229" t="s">
        <v>175</v>
      </c>
      <c r="I2" s="229" t="s">
        <v>172</v>
      </c>
      <c r="J2" s="229" t="s">
        <v>173</v>
      </c>
    </row>
    <row r="3" spans="1:10" ht="12" customHeight="1">
      <c r="A3" s="230"/>
      <c r="B3" s="228"/>
      <c r="C3" s="228"/>
      <c r="D3" s="231"/>
      <c r="E3" s="231"/>
      <c r="F3" s="231"/>
      <c r="G3" s="231"/>
      <c r="H3" s="231"/>
      <c r="I3" s="231"/>
      <c r="J3" s="231"/>
    </row>
    <row r="4" spans="1:10" ht="12" customHeight="1">
      <c r="A4" s="232" t="s">
        <v>8</v>
      </c>
      <c r="B4" s="233"/>
      <c r="C4" s="233"/>
      <c r="D4" s="234"/>
      <c r="E4" s="234"/>
      <c r="F4" s="234"/>
      <c r="G4" s="234"/>
      <c r="H4" s="234"/>
      <c r="I4" s="234"/>
      <c r="J4" s="234"/>
    </row>
    <row r="5" spans="1:10" ht="12" customHeight="1">
      <c r="A5" s="235"/>
      <c r="B5" s="236"/>
      <c r="C5" s="236"/>
      <c r="D5" s="237"/>
      <c r="E5" s="237"/>
      <c r="F5" s="238"/>
      <c r="G5" s="237"/>
      <c r="H5" s="237"/>
      <c r="I5" s="237"/>
      <c r="J5" s="238"/>
    </row>
    <row r="6" spans="1:10" ht="12" customHeight="1">
      <c r="A6" s="235" t="s">
        <v>9</v>
      </c>
      <c r="B6" s="236"/>
      <c r="C6" s="236"/>
      <c r="D6" s="237"/>
      <c r="E6" s="237"/>
      <c r="F6" s="238"/>
      <c r="G6" s="237"/>
      <c r="H6" s="237"/>
      <c r="I6" s="237"/>
      <c r="J6" s="238"/>
    </row>
    <row r="7" spans="1:10" ht="12" customHeight="1">
      <c r="A7" s="239"/>
      <c r="B7" s="236"/>
      <c r="C7" s="236"/>
      <c r="D7" s="237"/>
      <c r="E7" s="237"/>
      <c r="F7" s="238"/>
      <c r="G7" s="237"/>
      <c r="H7" s="237"/>
      <c r="I7" s="237"/>
      <c r="J7" s="238"/>
    </row>
    <row r="8" spans="1:10" ht="12" customHeight="1">
      <c r="A8" s="239"/>
      <c r="B8" s="240" t="s">
        <v>10</v>
      </c>
      <c r="C8" s="241"/>
      <c r="D8" s="242">
        <v>165141</v>
      </c>
      <c r="E8" s="242">
        <v>38754</v>
      </c>
      <c r="F8" s="243">
        <v>39926</v>
      </c>
      <c r="G8" s="242">
        <v>41509</v>
      </c>
      <c r="H8" s="242">
        <v>39774</v>
      </c>
      <c r="I8" s="242">
        <v>38237</v>
      </c>
      <c r="J8" s="243">
        <v>39450</v>
      </c>
    </row>
    <row r="9" spans="1:10" ht="12" customHeight="1">
      <c r="A9" s="239"/>
      <c r="B9" s="244" t="s">
        <v>203</v>
      </c>
      <c r="C9" s="245"/>
      <c r="D9" s="246">
        <v>28878</v>
      </c>
      <c r="E9" s="246">
        <v>6530</v>
      </c>
      <c r="F9" s="247">
        <v>7093</v>
      </c>
      <c r="G9" s="246">
        <v>7551</v>
      </c>
      <c r="H9" s="246">
        <v>7127</v>
      </c>
      <c r="I9" s="246">
        <v>6834</v>
      </c>
      <c r="J9" s="243">
        <v>2874</v>
      </c>
    </row>
    <row r="10" spans="1:10" ht="12" customHeight="1">
      <c r="A10" s="239"/>
      <c r="B10" s="240" t="s">
        <v>11</v>
      </c>
      <c r="C10" s="241"/>
      <c r="D10" s="242">
        <v>45533</v>
      </c>
      <c r="E10" s="242">
        <v>12150</v>
      </c>
      <c r="F10" s="243">
        <v>12918</v>
      </c>
      <c r="G10" s="242">
        <v>13636</v>
      </c>
      <c r="H10" s="242">
        <v>13861</v>
      </c>
      <c r="I10" s="242">
        <v>13893</v>
      </c>
      <c r="J10" s="243">
        <v>14725</v>
      </c>
    </row>
    <row r="11" spans="1:10" ht="12" customHeight="1">
      <c r="A11" s="239"/>
      <c r="B11" s="240" t="s">
        <v>204</v>
      </c>
      <c r="C11" s="241"/>
      <c r="D11" s="242">
        <v>21582</v>
      </c>
      <c r="E11" s="242">
        <v>4767</v>
      </c>
      <c r="F11" s="243">
        <v>4703</v>
      </c>
      <c r="G11" s="242">
        <v>4906</v>
      </c>
      <c r="H11" s="242">
        <v>4851</v>
      </c>
      <c r="I11" s="242">
        <v>4524</v>
      </c>
      <c r="J11" s="243">
        <v>4603</v>
      </c>
    </row>
    <row r="12" spans="1:10" ht="12" customHeight="1">
      <c r="A12" s="239"/>
      <c r="B12" s="240" t="s">
        <v>189</v>
      </c>
      <c r="C12" s="241"/>
      <c r="D12" s="242">
        <v>40077</v>
      </c>
      <c r="E12" s="242">
        <v>8027</v>
      </c>
      <c r="F12" s="243">
        <v>9311</v>
      </c>
      <c r="G12" s="242">
        <v>10671</v>
      </c>
      <c r="H12" s="242">
        <v>15130</v>
      </c>
      <c r="I12" s="242">
        <v>10022</v>
      </c>
      <c r="J12" s="243">
        <v>11735</v>
      </c>
    </row>
    <row r="13" spans="1:10" ht="12" customHeight="1">
      <c r="A13" s="236"/>
      <c r="B13" s="236" t="s">
        <v>14</v>
      </c>
      <c r="C13" s="241"/>
      <c r="D13" s="242">
        <v>11101</v>
      </c>
      <c r="E13" s="242">
        <v>3388</v>
      </c>
      <c r="F13" s="243">
        <v>3744</v>
      </c>
      <c r="G13" s="242">
        <v>4445</v>
      </c>
      <c r="H13" s="242">
        <v>3879</v>
      </c>
      <c r="I13" s="242">
        <v>3428</v>
      </c>
      <c r="J13" s="243">
        <v>3486</v>
      </c>
    </row>
    <row r="14" spans="1:10" ht="12" customHeight="1">
      <c r="A14" s="248"/>
      <c r="B14" s="249"/>
      <c r="C14" s="250"/>
      <c r="D14" s="251"/>
      <c r="E14" s="251"/>
      <c r="F14" s="252"/>
      <c r="G14" s="251"/>
      <c r="H14" s="251"/>
      <c r="I14" s="251"/>
      <c r="J14" s="252"/>
    </row>
    <row r="15" spans="1:10" ht="12" customHeight="1">
      <c r="A15" s="374"/>
      <c r="B15" s="375" t="s">
        <v>205</v>
      </c>
      <c r="C15" s="373"/>
      <c r="D15" s="253">
        <v>312312</v>
      </c>
      <c r="E15" s="253">
        <v>73616</v>
      </c>
      <c r="F15" s="253">
        <v>77695</v>
      </c>
      <c r="G15" s="253">
        <v>82718</v>
      </c>
      <c r="H15" s="253">
        <v>84622</v>
      </c>
      <c r="I15" s="253">
        <v>76938</v>
      </c>
      <c r="J15" s="253">
        <v>76873</v>
      </c>
    </row>
    <row r="16" spans="1:10" ht="12" customHeight="1">
      <c r="A16" s="235"/>
      <c r="B16" s="236"/>
      <c r="C16" s="236"/>
      <c r="D16" s="242"/>
      <c r="E16" s="242"/>
      <c r="F16" s="243"/>
      <c r="G16" s="242"/>
      <c r="H16" s="242"/>
      <c r="I16" s="242"/>
      <c r="J16" s="243"/>
    </row>
    <row r="17" spans="1:10" ht="12" customHeight="1">
      <c r="A17" s="235"/>
      <c r="B17" s="237" t="s">
        <v>107</v>
      </c>
      <c r="C17" s="255"/>
      <c r="D17" s="242">
        <v>70430</v>
      </c>
      <c r="E17" s="242">
        <v>16495</v>
      </c>
      <c r="F17" s="243">
        <v>16234</v>
      </c>
      <c r="G17" s="242">
        <v>16088</v>
      </c>
      <c r="H17" s="242">
        <v>15650</v>
      </c>
      <c r="I17" s="242">
        <v>15207</v>
      </c>
      <c r="J17" s="243">
        <v>15028</v>
      </c>
    </row>
    <row r="18" spans="1:10" ht="12" customHeight="1">
      <c r="A18" s="235"/>
      <c r="B18" s="237" t="s">
        <v>206</v>
      </c>
      <c r="C18" s="255"/>
      <c r="D18" s="242">
        <v>45669</v>
      </c>
      <c r="E18" s="242">
        <v>11699</v>
      </c>
      <c r="F18" s="243">
        <v>11809</v>
      </c>
      <c r="G18" s="242">
        <v>11879</v>
      </c>
      <c r="H18" s="242">
        <v>12167</v>
      </c>
      <c r="I18" s="242">
        <v>12251</v>
      </c>
      <c r="J18" s="243">
        <v>13215</v>
      </c>
    </row>
    <row r="19" spans="1:10" ht="12" customHeight="1">
      <c r="A19" s="256"/>
      <c r="B19" s="237" t="s">
        <v>108</v>
      </c>
      <c r="D19" s="242">
        <v>35707</v>
      </c>
      <c r="E19" s="242">
        <v>9360</v>
      </c>
      <c r="F19" s="243">
        <v>9532</v>
      </c>
      <c r="G19" s="242">
        <v>9831</v>
      </c>
      <c r="H19" s="242">
        <v>10031</v>
      </c>
      <c r="I19" s="242">
        <v>10338</v>
      </c>
      <c r="J19" s="243">
        <v>10596</v>
      </c>
    </row>
    <row r="20" spans="1:10" ht="12" customHeight="1">
      <c r="A20" s="256"/>
      <c r="B20" s="237" t="s">
        <v>189</v>
      </c>
      <c r="C20" s="255"/>
      <c r="D20" s="242">
        <v>7792</v>
      </c>
      <c r="E20" s="242">
        <v>1699</v>
      </c>
      <c r="F20" s="243">
        <v>1147</v>
      </c>
      <c r="G20" s="242">
        <v>1086</v>
      </c>
      <c r="H20" s="242">
        <v>1630</v>
      </c>
      <c r="I20" s="242">
        <v>1905</v>
      </c>
      <c r="J20" s="243">
        <v>1648</v>
      </c>
    </row>
    <row r="21" spans="1:10" ht="12" customHeight="1">
      <c r="A21" s="256"/>
      <c r="B21" s="237" t="s">
        <v>192</v>
      </c>
      <c r="C21" s="255"/>
      <c r="D21" s="242">
        <v>12912</v>
      </c>
      <c r="E21" s="242">
        <v>2915</v>
      </c>
      <c r="F21" s="243">
        <v>2981</v>
      </c>
      <c r="G21" s="242">
        <v>3065</v>
      </c>
      <c r="H21" s="242">
        <v>2867</v>
      </c>
      <c r="I21" s="242">
        <v>2569</v>
      </c>
      <c r="J21" s="243">
        <v>2728</v>
      </c>
    </row>
    <row r="22" spans="1:10" ht="12" customHeight="1">
      <c r="A22" s="256"/>
      <c r="B22" s="257" t="s">
        <v>207</v>
      </c>
      <c r="C22" s="258"/>
      <c r="D22" s="246">
        <v>23023</v>
      </c>
      <c r="E22" s="246">
        <v>5147</v>
      </c>
      <c r="F22" s="247">
        <v>4906</v>
      </c>
      <c r="G22" s="246">
        <v>5379</v>
      </c>
      <c r="H22" s="246">
        <v>4889</v>
      </c>
      <c r="I22" s="246">
        <v>4636</v>
      </c>
      <c r="J22" s="243">
        <v>5403</v>
      </c>
    </row>
    <row r="23" spans="1:10" ht="12" customHeight="1">
      <c r="A23" s="259"/>
      <c r="B23" s="260" t="s">
        <v>12</v>
      </c>
      <c r="C23" s="261"/>
      <c r="D23" s="262">
        <v>18482</v>
      </c>
      <c r="E23" s="262">
        <v>4264</v>
      </c>
      <c r="F23" s="263">
        <v>4601</v>
      </c>
      <c r="G23" s="262">
        <v>4328</v>
      </c>
      <c r="H23" s="262">
        <v>4612</v>
      </c>
      <c r="I23" s="262">
        <v>3743</v>
      </c>
      <c r="J23" s="263">
        <v>4027</v>
      </c>
    </row>
    <row r="24" spans="1:10" ht="12" customHeight="1">
      <c r="A24" s="256"/>
      <c r="B24" s="236"/>
      <c r="C24" s="236"/>
      <c r="D24" s="242"/>
      <c r="E24" s="242"/>
      <c r="F24" s="243"/>
      <c r="G24" s="242"/>
      <c r="H24" s="242"/>
      <c r="I24" s="242"/>
      <c r="J24" s="243"/>
    </row>
    <row r="25" spans="1:10" ht="12" customHeight="1">
      <c r="A25" s="264"/>
      <c r="B25" s="265" t="s">
        <v>208</v>
      </c>
      <c r="C25" s="266"/>
      <c r="D25" s="253">
        <v>214015</v>
      </c>
      <c r="E25" s="253">
        <v>51579</v>
      </c>
      <c r="F25" s="253">
        <v>51210</v>
      </c>
      <c r="G25" s="253">
        <v>51656</v>
      </c>
      <c r="H25" s="253">
        <v>51846</v>
      </c>
      <c r="I25" s="253">
        <v>50649</v>
      </c>
      <c r="J25" s="253">
        <v>52645</v>
      </c>
    </row>
    <row r="26" spans="1:10" ht="12" customHeight="1">
      <c r="A26" s="256"/>
      <c r="B26" s="236"/>
      <c r="C26" s="236"/>
      <c r="D26" s="242"/>
      <c r="E26" s="242"/>
      <c r="F26" s="243"/>
      <c r="G26" s="242"/>
      <c r="H26" s="242"/>
      <c r="I26" s="242"/>
      <c r="J26" s="243"/>
    </row>
    <row r="27" spans="1:10" ht="12" customHeight="1">
      <c r="A27" s="267"/>
      <c r="B27" s="268" t="s">
        <v>15</v>
      </c>
      <c r="C27" s="269"/>
      <c r="D27" s="253">
        <v>64054</v>
      </c>
      <c r="E27" s="253">
        <v>13189</v>
      </c>
      <c r="F27" s="253">
        <v>14785</v>
      </c>
      <c r="G27" s="253">
        <v>14404</v>
      </c>
      <c r="H27" s="253">
        <v>16828</v>
      </c>
      <c r="I27" s="253">
        <v>12581</v>
      </c>
      <c r="J27" s="253">
        <v>18534</v>
      </c>
    </row>
    <row r="28" spans="1:10" ht="12" customHeight="1">
      <c r="A28" s="256"/>
      <c r="B28" s="270"/>
      <c r="C28" s="236"/>
      <c r="D28" s="242"/>
      <c r="E28" s="242"/>
      <c r="F28" s="243"/>
      <c r="G28" s="242"/>
      <c r="H28" s="242"/>
      <c r="I28" s="242"/>
      <c r="J28" s="243"/>
    </row>
    <row r="29" spans="1:10" ht="12" customHeight="1">
      <c r="A29" s="271"/>
      <c r="B29" s="268" t="s">
        <v>158</v>
      </c>
      <c r="C29" s="271"/>
      <c r="D29" s="253">
        <v>47140</v>
      </c>
      <c r="E29" s="253">
        <v>13509</v>
      </c>
      <c r="F29" s="253">
        <v>8096</v>
      </c>
      <c r="G29" s="253">
        <v>8726</v>
      </c>
      <c r="H29" s="253">
        <v>11968</v>
      </c>
      <c r="I29" s="253">
        <v>16789</v>
      </c>
      <c r="J29" s="253">
        <v>10443</v>
      </c>
    </row>
    <row r="30" spans="1:10" ht="12" customHeight="1">
      <c r="A30" s="256"/>
      <c r="B30" s="236"/>
      <c r="C30" s="255"/>
      <c r="D30" s="242"/>
      <c r="E30" s="242"/>
      <c r="F30" s="243"/>
      <c r="G30" s="242"/>
      <c r="H30" s="242"/>
      <c r="I30" s="242"/>
      <c r="J30" s="243"/>
    </row>
    <row r="31" spans="1:10" ht="12" customHeight="1">
      <c r="A31" s="272" t="s">
        <v>16</v>
      </c>
      <c r="B31" s="269"/>
      <c r="C31" s="273"/>
      <c r="D31" s="253">
        <v>637521</v>
      </c>
      <c r="E31" s="253">
        <v>151893</v>
      </c>
      <c r="F31" s="253">
        <v>151786</v>
      </c>
      <c r="G31" s="253">
        <v>157504</v>
      </c>
      <c r="H31" s="253">
        <v>165264</v>
      </c>
      <c r="I31" s="253">
        <v>156957</v>
      </c>
      <c r="J31" s="253">
        <v>158495</v>
      </c>
    </row>
    <row r="32" spans="1:10" ht="12" customHeight="1">
      <c r="A32" s="256"/>
      <c r="B32" s="236"/>
      <c r="C32" s="255"/>
      <c r="D32" s="242"/>
      <c r="E32" s="242"/>
      <c r="F32" s="243"/>
      <c r="G32" s="242"/>
      <c r="H32" s="242"/>
      <c r="I32" s="242"/>
      <c r="J32" s="243"/>
    </row>
    <row r="33" spans="1:11" ht="12" customHeight="1">
      <c r="A33" s="274"/>
      <c r="B33" s="241"/>
      <c r="C33" s="241" t="s">
        <v>209</v>
      </c>
      <c r="D33" s="242">
        <v>-36280</v>
      </c>
      <c r="E33" s="242">
        <v>-7860</v>
      </c>
      <c r="F33" s="243">
        <v>-8178</v>
      </c>
      <c r="G33" s="242">
        <v>-8845</v>
      </c>
      <c r="H33" s="242">
        <v>-8535</v>
      </c>
      <c r="I33" s="242">
        <v>-8049</v>
      </c>
      <c r="J33" s="243">
        <v>-4950</v>
      </c>
    </row>
    <row r="34" spans="1:11" ht="12" customHeight="1">
      <c r="A34" s="274"/>
      <c r="B34" s="241"/>
      <c r="C34" s="241" t="s">
        <v>17</v>
      </c>
      <c r="D34" s="242">
        <v>-39684</v>
      </c>
      <c r="E34" s="242">
        <v>-6970</v>
      </c>
      <c r="F34" s="243">
        <v>-8851</v>
      </c>
      <c r="G34" s="242">
        <v>-8934</v>
      </c>
      <c r="H34" s="242">
        <v>-10008</v>
      </c>
      <c r="I34" s="242">
        <v>-6873</v>
      </c>
      <c r="J34" s="243">
        <v>-12056</v>
      </c>
    </row>
    <row r="35" spans="1:11" ht="12" customHeight="1">
      <c r="A35" s="274"/>
      <c r="B35" s="241"/>
      <c r="C35" s="241" t="s">
        <v>159</v>
      </c>
      <c r="D35" s="242">
        <v>-48903</v>
      </c>
      <c r="E35" s="242">
        <v>-13231</v>
      </c>
      <c r="F35" s="243">
        <v>-7615</v>
      </c>
      <c r="G35" s="242">
        <v>-8600</v>
      </c>
      <c r="H35" s="242">
        <v>-12437</v>
      </c>
      <c r="I35" s="242">
        <v>-15769</v>
      </c>
      <c r="J35" s="243">
        <v>-10113</v>
      </c>
    </row>
    <row r="36" spans="1:11" ht="12" customHeight="1">
      <c r="A36" s="275"/>
      <c r="B36" s="241"/>
      <c r="C36" s="241" t="s">
        <v>183</v>
      </c>
      <c r="D36" s="242">
        <v>-8690</v>
      </c>
      <c r="E36" s="242">
        <v>-3238</v>
      </c>
      <c r="F36" s="243">
        <v>-2114</v>
      </c>
      <c r="G36" s="242">
        <v>-2838</v>
      </c>
      <c r="H36" s="242">
        <v>-3527</v>
      </c>
      <c r="I36" s="242">
        <v>-1892</v>
      </c>
      <c r="J36" s="243">
        <v>-2235</v>
      </c>
    </row>
    <row r="37" spans="1:11" ht="12" customHeight="1">
      <c r="A37" s="275"/>
      <c r="B37" s="241"/>
      <c r="C37" s="241" t="s">
        <v>210</v>
      </c>
      <c r="D37" s="242">
        <v>-102913</v>
      </c>
      <c r="E37" s="242">
        <v>-22580</v>
      </c>
      <c r="F37" s="243">
        <v>-23484</v>
      </c>
      <c r="G37" s="242">
        <v>-25178</v>
      </c>
      <c r="H37" s="242">
        <v>-33334</v>
      </c>
      <c r="I37" s="242">
        <v>-25194</v>
      </c>
      <c r="J37" s="243">
        <v>-26728</v>
      </c>
    </row>
    <row r="38" spans="1:11" ht="12" customHeight="1">
      <c r="A38" s="277"/>
      <c r="B38" s="278" t="s">
        <v>18</v>
      </c>
      <c r="C38" s="278"/>
      <c r="D38" s="251">
        <v>-236470</v>
      </c>
      <c r="E38" s="251">
        <v>-53879</v>
      </c>
      <c r="F38" s="252">
        <v>-50242</v>
      </c>
      <c r="G38" s="251">
        <v>-54395</v>
      </c>
      <c r="H38" s="251">
        <v>-67841</v>
      </c>
      <c r="I38" s="251">
        <v>-57777</v>
      </c>
      <c r="J38" s="252">
        <v>-56082</v>
      </c>
    </row>
    <row r="39" spans="1:11" ht="12" customHeight="1">
      <c r="A39" s="275"/>
      <c r="B39" s="241" t="s">
        <v>19</v>
      </c>
      <c r="C39" s="241"/>
      <c r="D39" s="242">
        <v>-96691</v>
      </c>
      <c r="E39" s="242">
        <v>-22563</v>
      </c>
      <c r="F39" s="243">
        <v>-23143</v>
      </c>
      <c r="G39" s="242">
        <v>-25858</v>
      </c>
      <c r="H39" s="242">
        <v>-23186</v>
      </c>
      <c r="I39" s="242">
        <v>-21898</v>
      </c>
      <c r="J39" s="243">
        <v>-22334</v>
      </c>
    </row>
    <row r="40" spans="1:11" ht="12" customHeight="1">
      <c r="A40" s="275"/>
      <c r="B40" s="241" t="s">
        <v>20</v>
      </c>
      <c r="C40" s="241"/>
      <c r="D40" s="242">
        <v>-104741</v>
      </c>
      <c r="E40" s="242">
        <v>-24434</v>
      </c>
      <c r="F40" s="243">
        <v>-24511</v>
      </c>
      <c r="G40" s="242">
        <v>-25011</v>
      </c>
      <c r="H40" s="242">
        <v>-26694</v>
      </c>
      <c r="I40" s="242">
        <v>-27668</v>
      </c>
      <c r="J40" s="243">
        <v>-26703</v>
      </c>
    </row>
    <row r="41" spans="1:11" ht="12" customHeight="1">
      <c r="A41" s="275"/>
      <c r="B41" s="241" t="s">
        <v>182</v>
      </c>
      <c r="C41" s="279"/>
      <c r="D41" s="242">
        <v>-23939</v>
      </c>
      <c r="E41" s="242">
        <v>-6436</v>
      </c>
      <c r="F41" s="243">
        <v>-6425</v>
      </c>
      <c r="G41" s="242">
        <v>-6465</v>
      </c>
      <c r="H41" s="242">
        <v>-6664</v>
      </c>
      <c r="I41" s="242">
        <v>-6226</v>
      </c>
      <c r="J41" s="243">
        <v>-6486</v>
      </c>
      <c r="K41" s="254"/>
    </row>
    <row r="42" spans="1:11" ht="12" customHeight="1">
      <c r="A42" s="275"/>
      <c r="B42" s="241" t="s">
        <v>181</v>
      </c>
      <c r="C42" s="279"/>
      <c r="D42" s="242">
        <v>-7448</v>
      </c>
      <c r="E42" s="242">
        <v>-7476</v>
      </c>
      <c r="F42" s="243"/>
      <c r="G42" s="242"/>
      <c r="H42" s="246">
        <v>-160</v>
      </c>
      <c r="I42" s="242">
        <v>-7649</v>
      </c>
      <c r="J42" s="243">
        <v>0</v>
      </c>
    </row>
    <row r="43" spans="1:11" ht="12" customHeight="1">
      <c r="A43" s="280"/>
      <c r="B43" s="281" t="s">
        <v>21</v>
      </c>
      <c r="C43" s="281"/>
      <c r="D43" s="262">
        <v>-96700</v>
      </c>
      <c r="E43" s="262">
        <v>-21478</v>
      </c>
      <c r="F43" s="263">
        <v>-23157</v>
      </c>
      <c r="G43" s="262">
        <v>-22228</v>
      </c>
      <c r="H43" s="262">
        <v>-26861</v>
      </c>
      <c r="I43" s="262">
        <v>-21711</v>
      </c>
      <c r="J43" s="263">
        <v>-23123</v>
      </c>
    </row>
    <row r="44" spans="1:11" ht="12" customHeight="1">
      <c r="A44" s="275"/>
      <c r="B44" s="241"/>
      <c r="C44" s="241"/>
      <c r="D44" s="242"/>
      <c r="E44" s="242"/>
      <c r="F44" s="243"/>
      <c r="G44" s="242"/>
      <c r="H44" s="242"/>
      <c r="I44" s="242"/>
      <c r="J44" s="243"/>
    </row>
    <row r="45" spans="1:11" ht="12" customHeight="1">
      <c r="A45" s="272"/>
      <c r="B45" s="268" t="s">
        <v>22</v>
      </c>
      <c r="C45" s="282"/>
      <c r="D45" s="253">
        <v>-565989</v>
      </c>
      <c r="E45" s="253">
        <v>-136266</v>
      </c>
      <c r="F45" s="253">
        <v>-127478</v>
      </c>
      <c r="G45" s="253">
        <v>-133957</v>
      </c>
      <c r="H45" s="367">
        <v>-151246</v>
      </c>
      <c r="I45" s="253">
        <v>-142929</v>
      </c>
      <c r="J45" s="253">
        <v>-134728</v>
      </c>
    </row>
    <row r="46" spans="1:11" ht="12" customHeight="1">
      <c r="A46" s="283"/>
      <c r="B46" s="284"/>
      <c r="C46" s="241"/>
      <c r="D46" s="242"/>
      <c r="E46" s="242"/>
      <c r="F46" s="243"/>
      <c r="G46" s="242"/>
      <c r="H46" s="242"/>
      <c r="I46" s="242"/>
      <c r="J46" s="243"/>
    </row>
    <row r="47" spans="1:11" ht="12" customHeight="1">
      <c r="A47" s="272"/>
      <c r="B47" s="268" t="s">
        <v>23</v>
      </c>
      <c r="C47" s="282"/>
      <c r="D47" s="253">
        <v>3189</v>
      </c>
      <c r="E47" s="253">
        <v>467</v>
      </c>
      <c r="F47" s="253">
        <v>794</v>
      </c>
      <c r="G47" s="253">
        <v>663</v>
      </c>
      <c r="H47" s="253">
        <v>1150</v>
      </c>
      <c r="I47" s="253">
        <v>770</v>
      </c>
      <c r="J47" s="253">
        <v>1707</v>
      </c>
    </row>
    <row r="48" spans="1:11" ht="12" customHeight="1">
      <c r="A48" s="274"/>
      <c r="B48" s="241"/>
      <c r="C48" s="241"/>
      <c r="D48" s="242"/>
      <c r="E48" s="242"/>
      <c r="F48" s="243"/>
      <c r="G48" s="242"/>
      <c r="H48" s="242"/>
      <c r="I48" s="242"/>
      <c r="J48" s="243"/>
    </row>
    <row r="49" spans="1:10" s="288" customFormat="1" ht="12" customHeight="1">
      <c r="A49" s="285" t="s">
        <v>24</v>
      </c>
      <c r="B49" s="286"/>
      <c r="C49" s="286"/>
      <c r="D49" s="287">
        <v>74721</v>
      </c>
      <c r="E49" s="287">
        <v>16094</v>
      </c>
      <c r="F49" s="287">
        <v>25102</v>
      </c>
      <c r="G49" s="287">
        <v>24210</v>
      </c>
      <c r="H49" s="287">
        <v>15168</v>
      </c>
      <c r="I49" s="287">
        <v>14798</v>
      </c>
      <c r="J49" s="287">
        <v>25474</v>
      </c>
    </row>
    <row r="50" spans="1:10" ht="12" customHeight="1">
      <c r="A50" s="274"/>
      <c r="B50" s="241"/>
      <c r="C50" s="241"/>
      <c r="D50" s="242"/>
      <c r="E50" s="242"/>
      <c r="F50" s="243"/>
      <c r="G50" s="242"/>
      <c r="H50" s="242"/>
      <c r="I50" s="242"/>
      <c r="J50" s="243"/>
    </row>
    <row r="51" spans="1:10" ht="12" customHeight="1">
      <c r="A51" s="275"/>
      <c r="B51" s="241" t="s">
        <v>25</v>
      </c>
      <c r="C51" s="237"/>
      <c r="D51" s="242">
        <v>-31560</v>
      </c>
      <c r="E51" s="242">
        <v>-6046</v>
      </c>
      <c r="F51" s="243">
        <v>-7767</v>
      </c>
      <c r="G51" s="242">
        <v>-6640</v>
      </c>
      <c r="H51" s="242">
        <v>-7944</v>
      </c>
      <c r="I51" s="242">
        <v>-8613</v>
      </c>
      <c r="J51" s="243">
        <v>-6816</v>
      </c>
    </row>
    <row r="52" spans="1:10" ht="12" customHeight="1">
      <c r="A52" s="275"/>
      <c r="B52" s="241"/>
      <c r="C52" s="241"/>
      <c r="D52" s="242"/>
      <c r="E52" s="242"/>
      <c r="F52" s="243"/>
      <c r="G52" s="242"/>
      <c r="H52" s="242"/>
      <c r="I52" s="242"/>
      <c r="J52" s="243"/>
    </row>
    <row r="53" spans="1:10" ht="12" customHeight="1">
      <c r="A53" s="280"/>
      <c r="B53" s="281" t="s">
        <v>26</v>
      </c>
      <c r="C53" s="281"/>
      <c r="D53" s="262">
        <v>0</v>
      </c>
      <c r="E53" s="262">
        <v>0</v>
      </c>
      <c r="F53" s="263">
        <v>9</v>
      </c>
      <c r="G53" s="262">
        <v>-14</v>
      </c>
      <c r="H53" s="262">
        <v>0</v>
      </c>
      <c r="I53" s="262">
        <v>0</v>
      </c>
      <c r="J53" s="263">
        <v>0</v>
      </c>
    </row>
    <row r="54" spans="1:10" ht="12" customHeight="1">
      <c r="A54" s="274"/>
      <c r="B54" s="241"/>
      <c r="C54" s="241"/>
      <c r="D54" s="242"/>
      <c r="E54" s="242"/>
      <c r="F54" s="243"/>
      <c r="G54" s="242"/>
      <c r="H54" s="242"/>
      <c r="I54" s="242"/>
      <c r="J54" s="243"/>
    </row>
    <row r="55" spans="1:10" ht="12" customHeight="1">
      <c r="A55" s="272" t="s">
        <v>27</v>
      </c>
      <c r="B55" s="282"/>
      <c r="C55" s="282"/>
      <c r="D55" s="253">
        <v>43161</v>
      </c>
      <c r="E55" s="253">
        <v>10048</v>
      </c>
      <c r="F55" s="253">
        <v>17344</v>
      </c>
      <c r="G55" s="253">
        <v>17556</v>
      </c>
      <c r="H55" s="253">
        <v>7224</v>
      </c>
      <c r="I55" s="253">
        <v>6185</v>
      </c>
      <c r="J55" s="253">
        <v>18658</v>
      </c>
    </row>
    <row r="56" spans="1:10" ht="12" customHeight="1">
      <c r="A56" s="274"/>
      <c r="B56" s="241"/>
      <c r="C56" s="241"/>
      <c r="D56" s="242"/>
      <c r="E56" s="242"/>
      <c r="F56" s="243"/>
      <c r="G56" s="242"/>
      <c r="H56" s="242"/>
      <c r="I56" s="242"/>
      <c r="J56" s="243"/>
    </row>
    <row r="57" spans="1:10" ht="12" customHeight="1">
      <c r="A57" s="275"/>
      <c r="B57" s="241" t="s">
        <v>28</v>
      </c>
      <c r="C57" s="241"/>
      <c r="D57" s="242">
        <v>-14306</v>
      </c>
      <c r="E57" s="242">
        <v>-5058</v>
      </c>
      <c r="F57" s="243">
        <v>-4757</v>
      </c>
      <c r="G57" s="242">
        <v>-5759</v>
      </c>
      <c r="H57" s="242">
        <v>-4574</v>
      </c>
      <c r="I57" s="242">
        <v>-2863</v>
      </c>
      <c r="J57" s="243">
        <v>-5129</v>
      </c>
    </row>
    <row r="58" spans="1:10" ht="12" customHeight="1">
      <c r="A58" s="289"/>
      <c r="B58" s="278"/>
      <c r="C58" s="278"/>
      <c r="D58" s="290"/>
      <c r="E58" s="290"/>
      <c r="F58" s="291"/>
      <c r="G58" s="290"/>
      <c r="H58" s="290"/>
      <c r="I58" s="290"/>
      <c r="J58" s="291"/>
    </row>
    <row r="59" spans="1:10" s="288" customFormat="1" ht="12" customHeight="1">
      <c r="A59" s="283" t="s">
        <v>29</v>
      </c>
      <c r="B59" s="284"/>
      <c r="C59" s="284"/>
      <c r="D59" s="292">
        <v>28855</v>
      </c>
      <c r="E59" s="292">
        <v>4990</v>
      </c>
      <c r="F59" s="293">
        <v>12587</v>
      </c>
      <c r="G59" s="292">
        <v>11797</v>
      </c>
      <c r="H59" s="292">
        <v>2650</v>
      </c>
      <c r="I59" s="292">
        <v>3322</v>
      </c>
      <c r="J59" s="293">
        <v>13529</v>
      </c>
    </row>
    <row r="60" spans="1:10" ht="12" customHeight="1">
      <c r="A60" s="274"/>
      <c r="B60" s="241"/>
      <c r="C60" s="241"/>
      <c r="D60" s="242"/>
      <c r="E60" s="242"/>
      <c r="F60" s="243"/>
      <c r="G60" s="242"/>
      <c r="H60" s="242"/>
      <c r="I60" s="242"/>
      <c r="J60" s="243"/>
    </row>
    <row r="61" spans="1:10" ht="12" customHeight="1">
      <c r="A61" s="274"/>
      <c r="B61" s="241"/>
      <c r="C61" s="241"/>
      <c r="D61" s="242"/>
      <c r="E61" s="242"/>
      <c r="F61" s="243"/>
      <c r="G61" s="242"/>
      <c r="H61" s="242"/>
      <c r="I61" s="242"/>
      <c r="J61" s="243"/>
    </row>
    <row r="62" spans="1:10" s="288" customFormat="1" ht="12" customHeight="1">
      <c r="A62" s="272" t="s">
        <v>30</v>
      </c>
      <c r="B62" s="268"/>
      <c r="C62" s="268"/>
      <c r="D62" s="253">
        <v>23460</v>
      </c>
      <c r="E62" s="253">
        <v>4828</v>
      </c>
      <c r="F62" s="253">
        <v>11583</v>
      </c>
      <c r="G62" s="253">
        <v>10660</v>
      </c>
      <c r="H62" s="253">
        <v>1540</v>
      </c>
      <c r="I62" s="253">
        <v>2506</v>
      </c>
      <c r="J62" s="253">
        <v>12520</v>
      </c>
    </row>
    <row r="63" spans="1:10" ht="12" customHeight="1">
      <c r="A63" s="294" t="s">
        <v>31</v>
      </c>
      <c r="B63" s="260"/>
      <c r="C63" s="281"/>
      <c r="D63" s="262">
        <v>5395</v>
      </c>
      <c r="E63" s="262">
        <v>162</v>
      </c>
      <c r="F63" s="263">
        <v>1004</v>
      </c>
      <c r="G63" s="262">
        <v>1137</v>
      </c>
      <c r="H63" s="262">
        <v>1110</v>
      </c>
      <c r="I63" s="262">
        <v>816</v>
      </c>
      <c r="J63" s="263">
        <v>1009</v>
      </c>
    </row>
    <row r="64" spans="1:10" ht="12" customHeight="1" thickBot="1">
      <c r="A64" s="295"/>
      <c r="B64" s="296"/>
      <c r="C64" s="296"/>
      <c r="D64" s="297"/>
      <c r="E64" s="297">
        <v>4990</v>
      </c>
      <c r="F64" s="298">
        <v>12587</v>
      </c>
      <c r="G64" s="297">
        <v>11797</v>
      </c>
      <c r="H64" s="297">
        <v>2650</v>
      </c>
      <c r="I64" s="297">
        <v>3322</v>
      </c>
      <c r="J64" s="298">
        <v>13529</v>
      </c>
    </row>
    <row r="65" spans="1:128" ht="12" customHeight="1" thickTop="1">
      <c r="A65" s="299"/>
      <c r="B65" s="236"/>
      <c r="C65" s="236"/>
      <c r="D65" s="242"/>
      <c r="E65" s="242"/>
      <c r="F65" s="243"/>
      <c r="G65" s="242"/>
      <c r="H65" s="242"/>
      <c r="I65" s="242"/>
      <c r="J65" s="243"/>
    </row>
    <row r="66" spans="1:128" ht="12" customHeight="1">
      <c r="A66" s="299" t="s">
        <v>32</v>
      </c>
      <c r="B66" s="236"/>
      <c r="C66" s="236"/>
      <c r="D66" s="242">
        <v>0</v>
      </c>
      <c r="E66" s="242">
        <v>4.6300978438164702</v>
      </c>
      <c r="F66" s="243">
        <v>12.071052518665674</v>
      </c>
      <c r="G66" s="242">
        <v>11.31343502</v>
      </c>
      <c r="H66" s="242">
        <v>1.48</v>
      </c>
      <c r="I66" s="242">
        <v>2.4041789788220198</v>
      </c>
      <c r="J66" s="243">
        <v>14.415480181875392</v>
      </c>
    </row>
    <row r="67" spans="1:128" ht="12" customHeight="1">
      <c r="A67" s="299"/>
      <c r="B67" s="236"/>
      <c r="C67" s="236"/>
      <c r="D67" s="242"/>
      <c r="E67" s="242"/>
      <c r="F67" s="243"/>
      <c r="G67" s="242"/>
      <c r="H67" s="242"/>
      <c r="I67" s="242"/>
      <c r="J67" s="243"/>
    </row>
    <row r="68" spans="1:128" s="302" customFormat="1" ht="12" customHeight="1">
      <c r="A68" s="300" t="s">
        <v>1</v>
      </c>
      <c r="B68" s="284"/>
      <c r="C68" s="301"/>
      <c r="D68" s="292">
        <v>179462</v>
      </c>
      <c r="E68" s="292">
        <v>40528</v>
      </c>
      <c r="F68" s="293">
        <v>49613</v>
      </c>
      <c r="G68" s="292">
        <v>49221</v>
      </c>
      <c r="H68" s="292">
        <v>41862</v>
      </c>
      <c r="I68" s="292">
        <v>42466</v>
      </c>
      <c r="J68" s="293">
        <v>52177</v>
      </c>
    </row>
    <row r="69" spans="1:128" s="309" customFormat="1" ht="12" customHeight="1" thickBot="1">
      <c r="A69" s="303" t="s">
        <v>2</v>
      </c>
      <c r="B69" s="304"/>
      <c r="C69" s="305"/>
      <c r="D69" s="306">
        <v>0.28149974667501099</v>
      </c>
      <c r="E69" s="306">
        <v>0.26681940576590102</v>
      </c>
      <c r="F69" s="307">
        <v>0.32686150237834849</v>
      </c>
      <c r="G69" s="306">
        <v>0.31250634904510399</v>
      </c>
      <c r="H69" s="306">
        <v>0.253</v>
      </c>
      <c r="I69" s="306">
        <v>0.27100000000000002</v>
      </c>
      <c r="J69" s="307">
        <v>0.32920281396889489</v>
      </c>
      <c r="K69" s="308"/>
      <c r="L69" s="308"/>
      <c r="M69" s="308"/>
      <c r="N69" s="308"/>
      <c r="O69" s="308"/>
      <c r="P69" s="308"/>
      <c r="Q69" s="308"/>
      <c r="R69" s="308"/>
      <c r="S69" s="308"/>
      <c r="T69" s="308"/>
      <c r="U69" s="308"/>
      <c r="V69" s="308"/>
      <c r="W69" s="308"/>
      <c r="X69" s="308"/>
      <c r="Y69" s="308"/>
      <c r="Z69" s="308"/>
      <c r="AA69" s="308"/>
      <c r="AB69" s="308"/>
      <c r="AC69" s="308"/>
      <c r="AD69" s="308"/>
      <c r="AE69" s="308"/>
      <c r="AF69" s="308"/>
      <c r="AG69" s="308"/>
      <c r="AH69" s="308"/>
      <c r="AI69" s="308"/>
      <c r="AJ69" s="308"/>
      <c r="AK69" s="308"/>
      <c r="AL69" s="308"/>
      <c r="AM69" s="308"/>
      <c r="AN69" s="308"/>
      <c r="AO69" s="308"/>
      <c r="AP69" s="308"/>
      <c r="AQ69" s="308"/>
      <c r="AR69" s="308"/>
      <c r="AS69" s="308"/>
      <c r="AT69" s="308"/>
      <c r="AU69" s="308"/>
      <c r="AV69" s="308"/>
      <c r="AW69" s="308"/>
      <c r="AX69" s="308"/>
      <c r="AY69" s="308"/>
      <c r="AZ69" s="308"/>
      <c r="BA69" s="308"/>
      <c r="BB69" s="308"/>
      <c r="BC69" s="308"/>
      <c r="BD69" s="308"/>
      <c r="BE69" s="308"/>
      <c r="BF69" s="308"/>
      <c r="BG69" s="308"/>
      <c r="BH69" s="308"/>
      <c r="BI69" s="308"/>
      <c r="BJ69" s="308"/>
      <c r="BK69" s="308"/>
      <c r="BL69" s="308"/>
      <c r="BM69" s="308"/>
      <c r="BN69" s="308"/>
      <c r="BO69" s="308"/>
      <c r="BP69" s="308"/>
      <c r="BQ69" s="308"/>
      <c r="BR69" s="308"/>
      <c r="BS69" s="308"/>
      <c r="BT69" s="308"/>
      <c r="BU69" s="308"/>
      <c r="BV69" s="308"/>
      <c r="BW69" s="308"/>
      <c r="BX69" s="308"/>
      <c r="BY69" s="308"/>
      <c r="BZ69" s="308"/>
      <c r="CA69" s="308"/>
      <c r="CB69" s="308"/>
      <c r="CC69" s="308"/>
      <c r="CD69" s="308"/>
      <c r="CE69" s="308"/>
      <c r="CF69" s="308"/>
      <c r="CG69" s="308"/>
      <c r="CH69" s="308"/>
      <c r="CI69" s="308"/>
      <c r="CJ69" s="308"/>
      <c r="CK69" s="308"/>
      <c r="CL69" s="308"/>
      <c r="CM69" s="308"/>
      <c r="CN69" s="308"/>
      <c r="CO69" s="308"/>
      <c r="CP69" s="308"/>
      <c r="CQ69" s="308"/>
      <c r="CR69" s="308"/>
      <c r="CS69" s="308"/>
      <c r="CT69" s="308"/>
      <c r="CU69" s="308"/>
      <c r="CV69" s="308"/>
      <c r="CW69" s="308"/>
      <c r="CX69" s="308"/>
      <c r="CY69" s="308"/>
      <c r="CZ69" s="308"/>
      <c r="DA69" s="308"/>
      <c r="DB69" s="308"/>
      <c r="DC69" s="308"/>
      <c r="DD69" s="308"/>
      <c r="DE69" s="308"/>
      <c r="DF69" s="308"/>
      <c r="DG69" s="308"/>
      <c r="DH69" s="308"/>
      <c r="DI69" s="308"/>
      <c r="DJ69" s="308"/>
      <c r="DK69" s="308"/>
      <c r="DL69" s="308"/>
      <c r="DM69" s="308"/>
      <c r="DN69" s="308"/>
      <c r="DO69" s="308"/>
      <c r="DP69" s="308"/>
      <c r="DQ69" s="308"/>
      <c r="DR69" s="308"/>
      <c r="DS69" s="308"/>
      <c r="DT69" s="308"/>
      <c r="DU69" s="308"/>
      <c r="DV69" s="308"/>
      <c r="DW69" s="308"/>
      <c r="DX69" s="308"/>
    </row>
    <row r="70" spans="1:128" ht="12" customHeight="1">
      <c r="A70" s="310"/>
      <c r="F70" s="226"/>
      <c r="H70" s="311"/>
    </row>
    <row r="71" spans="1:128" ht="24.75" customHeight="1">
      <c r="A71" s="383" t="s">
        <v>211</v>
      </c>
      <c r="B71" s="383"/>
      <c r="C71" s="383"/>
      <c r="D71" s="312"/>
      <c r="E71" s="312">
        <v>234</v>
      </c>
      <c r="F71" s="312">
        <v>323</v>
      </c>
      <c r="G71" s="312">
        <v>423</v>
      </c>
      <c r="H71" s="312">
        <v>247</v>
      </c>
      <c r="I71" s="371"/>
      <c r="J71" s="377"/>
    </row>
    <row r="72" spans="1:128" ht="12" customHeight="1">
      <c r="C72" s="310"/>
      <c r="F72" s="226"/>
      <c r="H72" s="311"/>
    </row>
  </sheetData>
  <mergeCells count="1">
    <mergeCell ref="A71:C71"/>
  </mergeCells>
  <pageMargins left="0.74803149606299213" right="0.74803149606299213" top="0.59055118110236227" bottom="0.59055118110236227" header="0.51181102362204722" footer="0.51181102362204722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Q79"/>
  <sheetViews>
    <sheetView view="pageBreakPreview" zoomScale="90" zoomScaleNormal="100" zoomScaleSheetLayoutView="90" workbookViewId="0">
      <pane xSplit="3" ySplit="4" topLeftCell="K5" activePane="bottomRight" state="frozen"/>
      <selection activeCell="S29" sqref="S29"/>
      <selection pane="topRight" activeCell="S29" sqref="S29"/>
      <selection pane="bottomLeft" activeCell="S29" sqref="S29"/>
      <selection pane="bottomRight" activeCell="Q1" sqref="Q1"/>
    </sheetView>
  </sheetViews>
  <sheetFormatPr defaultRowHeight="12.75"/>
  <cols>
    <col min="1" max="2" width="3.42578125" style="23" customWidth="1"/>
    <col min="3" max="3" width="42.85546875" style="23" customWidth="1"/>
    <col min="4" max="17" width="12.7109375" style="1" customWidth="1"/>
    <col min="18" max="16384" width="9.140625" style="1"/>
  </cols>
  <sheetData>
    <row r="1" spans="1:17" ht="12" customHeight="1">
      <c r="A1" s="32" t="s">
        <v>3</v>
      </c>
      <c r="B1" s="176"/>
      <c r="C1" s="176"/>
      <c r="D1" s="52">
        <v>2012</v>
      </c>
      <c r="E1" s="52">
        <v>2012</v>
      </c>
      <c r="F1" s="52">
        <v>2012</v>
      </c>
      <c r="G1" s="52">
        <v>2012</v>
      </c>
      <c r="H1" s="52">
        <v>2013</v>
      </c>
      <c r="I1" s="52">
        <v>2013</v>
      </c>
      <c r="J1" s="52">
        <v>2013</v>
      </c>
      <c r="K1" s="52">
        <v>2013</v>
      </c>
      <c r="L1" s="52">
        <v>2014</v>
      </c>
      <c r="M1" s="52">
        <v>2014</v>
      </c>
      <c r="N1" s="52">
        <v>2014</v>
      </c>
      <c r="O1" s="52">
        <v>2014</v>
      </c>
      <c r="P1" s="52">
        <v>2015</v>
      </c>
      <c r="Q1" s="52">
        <v>2015</v>
      </c>
    </row>
    <row r="2" spans="1:17" ht="12" customHeight="1">
      <c r="A2" s="33" t="s">
        <v>33</v>
      </c>
      <c r="B2" s="34"/>
      <c r="C2" s="34"/>
      <c r="D2" s="53" t="s">
        <v>35</v>
      </c>
      <c r="E2" s="53" t="s">
        <v>36</v>
      </c>
      <c r="F2" s="53" t="s">
        <v>7</v>
      </c>
      <c r="G2" s="53" t="s">
        <v>154</v>
      </c>
      <c r="H2" s="53" t="s">
        <v>35</v>
      </c>
      <c r="I2" s="53" t="s">
        <v>36</v>
      </c>
      <c r="J2" s="53" t="s">
        <v>184</v>
      </c>
      <c r="K2" s="53" t="s">
        <v>154</v>
      </c>
      <c r="L2" s="53" t="s">
        <v>35</v>
      </c>
      <c r="M2" s="53" t="s">
        <v>36</v>
      </c>
      <c r="N2" s="53" t="s">
        <v>184</v>
      </c>
      <c r="O2" s="53" t="s">
        <v>201</v>
      </c>
      <c r="P2" s="53" t="s">
        <v>202</v>
      </c>
      <c r="Q2" s="53" t="s">
        <v>36</v>
      </c>
    </row>
    <row r="3" spans="1:17" ht="12" customHeight="1">
      <c r="A3" s="33"/>
      <c r="B3" s="34"/>
      <c r="C3" s="34"/>
      <c r="D3" s="181"/>
      <c r="E3" s="54"/>
      <c r="F3" s="181"/>
      <c r="G3" s="54"/>
      <c r="H3" s="181"/>
      <c r="I3" s="54"/>
      <c r="J3" s="181"/>
      <c r="K3" s="54"/>
      <c r="L3" s="54"/>
      <c r="M3" s="54"/>
      <c r="N3" s="54"/>
      <c r="O3" s="54"/>
      <c r="P3" s="54"/>
      <c r="Q3" s="54"/>
    </row>
    <row r="4" spans="1:17" ht="12" customHeight="1">
      <c r="A4" s="35" t="s">
        <v>8</v>
      </c>
      <c r="B4" s="36"/>
      <c r="C4" s="36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17" ht="12" customHeight="1">
      <c r="A5" s="20"/>
      <c r="B5" s="21"/>
      <c r="C5" s="22"/>
      <c r="D5" s="193"/>
      <c r="E5" s="58"/>
      <c r="F5" s="193"/>
      <c r="G5" s="193"/>
      <c r="H5" s="193"/>
      <c r="I5" s="58"/>
      <c r="J5" s="193"/>
      <c r="K5" s="193"/>
      <c r="L5" s="193"/>
      <c r="M5" s="58"/>
      <c r="N5" s="193"/>
      <c r="O5" s="193"/>
      <c r="P5" s="193"/>
      <c r="Q5" s="58"/>
    </row>
    <row r="6" spans="1:17" ht="12" customHeight="1">
      <c r="A6" s="24" t="s">
        <v>37</v>
      </c>
      <c r="B6" s="25"/>
      <c r="C6" s="25"/>
      <c r="D6" s="60"/>
      <c r="E6" s="59"/>
      <c r="F6" s="60"/>
      <c r="G6" s="60"/>
      <c r="H6" s="60"/>
      <c r="I6" s="59"/>
      <c r="J6" s="60"/>
      <c r="K6" s="60"/>
      <c r="L6" s="60"/>
      <c r="M6" s="59"/>
      <c r="N6" s="60"/>
      <c r="O6" s="60"/>
      <c r="P6" s="60"/>
      <c r="Q6" s="59"/>
    </row>
    <row r="7" spans="1:17" ht="12" customHeight="1">
      <c r="A7" s="26"/>
      <c r="B7" s="25"/>
      <c r="C7" s="25"/>
      <c r="D7" s="62"/>
      <c r="E7" s="61"/>
      <c r="F7" s="62"/>
      <c r="G7" s="62"/>
      <c r="H7" s="62"/>
      <c r="I7" s="61"/>
      <c r="J7" s="62"/>
      <c r="K7" s="62"/>
      <c r="L7" s="62"/>
      <c r="M7" s="61"/>
      <c r="N7" s="62"/>
      <c r="O7" s="62"/>
      <c r="P7" s="62"/>
      <c r="Q7" s="61"/>
    </row>
    <row r="8" spans="1:17" ht="12" customHeight="1">
      <c r="A8" s="25"/>
      <c r="B8" s="27" t="s">
        <v>38</v>
      </c>
      <c r="C8" s="25"/>
      <c r="D8" s="62"/>
      <c r="E8" s="61"/>
      <c r="F8" s="62"/>
      <c r="G8" s="62"/>
      <c r="H8" s="62"/>
      <c r="I8" s="61"/>
      <c r="J8" s="62"/>
      <c r="K8" s="62"/>
      <c r="L8" s="62"/>
      <c r="M8" s="61"/>
      <c r="N8" s="62"/>
      <c r="O8" s="62"/>
      <c r="P8" s="62"/>
      <c r="Q8" s="61"/>
    </row>
    <row r="9" spans="1:17" ht="12" customHeight="1">
      <c r="A9" s="25"/>
      <c r="B9" s="25"/>
      <c r="C9" s="25"/>
      <c r="D9" s="60"/>
      <c r="E9" s="59"/>
      <c r="F9" s="60"/>
      <c r="G9" s="60"/>
      <c r="H9" s="60"/>
      <c r="I9" s="59"/>
      <c r="J9" s="60"/>
      <c r="K9" s="60"/>
      <c r="L9" s="60"/>
      <c r="M9" s="59"/>
      <c r="N9" s="60"/>
      <c r="O9" s="60"/>
      <c r="P9" s="60"/>
      <c r="Q9" s="59"/>
    </row>
    <row r="10" spans="1:17" ht="12" customHeight="1">
      <c r="A10" s="25"/>
      <c r="B10" s="25"/>
      <c r="C10" s="25" t="s">
        <v>39</v>
      </c>
      <c r="D10" s="64">
        <v>41364</v>
      </c>
      <c r="E10" s="63">
        <v>11992</v>
      </c>
      <c r="F10" s="64">
        <v>13867</v>
      </c>
      <c r="G10" s="64">
        <v>15211</v>
      </c>
      <c r="H10" s="64">
        <v>34799</v>
      </c>
      <c r="I10" s="63">
        <v>15118</v>
      </c>
      <c r="J10" s="64">
        <v>15922</v>
      </c>
      <c r="K10" s="64">
        <v>14633</v>
      </c>
      <c r="L10" s="64">
        <v>13748</v>
      </c>
      <c r="M10" s="63">
        <v>13967</v>
      </c>
      <c r="N10" s="64">
        <v>12460</v>
      </c>
      <c r="O10" s="64">
        <v>14625</v>
      </c>
      <c r="P10" s="64">
        <v>13333</v>
      </c>
      <c r="Q10" s="63">
        <v>12812</v>
      </c>
    </row>
    <row r="11" spans="1:17" ht="12" customHeight="1">
      <c r="A11" s="25"/>
      <c r="B11" s="25"/>
      <c r="C11" s="25" t="s">
        <v>40</v>
      </c>
      <c r="D11" s="64">
        <v>124909</v>
      </c>
      <c r="E11" s="63">
        <v>117071</v>
      </c>
      <c r="F11" s="64">
        <v>112468</v>
      </c>
      <c r="G11" s="64">
        <v>130709</v>
      </c>
      <c r="H11" s="64">
        <v>134618</v>
      </c>
      <c r="I11" s="63">
        <v>134217</v>
      </c>
      <c r="J11" s="64">
        <v>140790</v>
      </c>
      <c r="K11" s="64">
        <f>136972-260</f>
        <v>136712</v>
      </c>
      <c r="L11" s="64">
        <v>137239</v>
      </c>
      <c r="M11" s="63">
        <v>139603</v>
      </c>
      <c r="N11" s="64">
        <v>145135</v>
      </c>
      <c r="O11" s="64">
        <v>144266</v>
      </c>
      <c r="P11" s="64">
        <v>145416</v>
      </c>
      <c r="Q11" s="63">
        <v>157754</v>
      </c>
    </row>
    <row r="12" spans="1:17" ht="12" customHeight="1">
      <c r="A12" s="25"/>
      <c r="B12" s="25"/>
      <c r="C12" s="25" t="s">
        <v>41</v>
      </c>
      <c r="D12" s="64">
        <v>38259</v>
      </c>
      <c r="E12" s="63">
        <v>36461</v>
      </c>
      <c r="F12" s="64">
        <v>40038</v>
      </c>
      <c r="G12" s="64">
        <v>53966</v>
      </c>
      <c r="H12" s="64">
        <v>42560</v>
      </c>
      <c r="I12" s="63">
        <v>31009</v>
      </c>
      <c r="J12" s="64">
        <v>24354</v>
      </c>
      <c r="K12" s="64">
        <v>28615</v>
      </c>
      <c r="L12" s="64">
        <v>33916</v>
      </c>
      <c r="M12" s="63">
        <v>14420</v>
      </c>
      <c r="N12" s="64">
        <v>18137</v>
      </c>
      <c r="O12" s="64">
        <v>23690</v>
      </c>
      <c r="P12" s="64">
        <v>19154</v>
      </c>
      <c r="Q12" s="63">
        <v>7313</v>
      </c>
    </row>
    <row r="13" spans="1:17" ht="12" customHeight="1">
      <c r="A13" s="25"/>
      <c r="B13" s="25"/>
      <c r="C13" s="25" t="s">
        <v>42</v>
      </c>
      <c r="D13" s="64">
        <v>2057</v>
      </c>
      <c r="E13" s="63">
        <v>533</v>
      </c>
      <c r="F13" s="64">
        <v>2270</v>
      </c>
      <c r="G13" s="64">
        <v>821</v>
      </c>
      <c r="H13" s="64">
        <v>2541</v>
      </c>
      <c r="I13" s="63">
        <v>870</v>
      </c>
      <c r="J13" s="64">
        <v>2017</v>
      </c>
      <c r="K13" s="64">
        <v>896</v>
      </c>
      <c r="L13" s="64">
        <v>2666</v>
      </c>
      <c r="M13" s="63">
        <v>950</v>
      </c>
      <c r="N13" s="64">
        <v>2116</v>
      </c>
      <c r="O13" s="64">
        <v>899</v>
      </c>
      <c r="P13" s="64">
        <v>2317</v>
      </c>
      <c r="Q13" s="63">
        <v>355</v>
      </c>
    </row>
    <row r="14" spans="1:17" ht="12" customHeight="1">
      <c r="A14" s="25"/>
      <c r="B14" s="25"/>
      <c r="C14" s="25" t="s">
        <v>43</v>
      </c>
      <c r="D14" s="64">
        <v>11648</v>
      </c>
      <c r="E14" s="63">
        <v>12460</v>
      </c>
      <c r="F14" s="64">
        <v>10879</v>
      </c>
      <c r="G14" s="64">
        <v>12400</v>
      </c>
      <c r="H14" s="64">
        <v>14641</v>
      </c>
      <c r="I14" s="63">
        <v>14250</v>
      </c>
      <c r="J14" s="64">
        <v>15291</v>
      </c>
      <c r="K14" s="64">
        <f>12084+394</f>
        <v>12478</v>
      </c>
      <c r="L14" s="64">
        <v>14748</v>
      </c>
      <c r="M14" s="63">
        <v>13779</v>
      </c>
      <c r="N14" s="64">
        <v>13275</v>
      </c>
      <c r="O14" s="64">
        <v>13749</v>
      </c>
      <c r="P14" s="64">
        <v>16877</v>
      </c>
      <c r="Q14" s="63">
        <v>15778</v>
      </c>
    </row>
    <row r="15" spans="1:17" ht="12" customHeight="1">
      <c r="A15" s="28"/>
      <c r="B15" s="28"/>
      <c r="C15" s="56" t="s">
        <v>44</v>
      </c>
      <c r="D15" s="66">
        <v>4791</v>
      </c>
      <c r="E15" s="65">
        <v>4659</v>
      </c>
      <c r="F15" s="66">
        <v>144</v>
      </c>
      <c r="G15" s="66">
        <v>2816</v>
      </c>
      <c r="H15" s="66">
        <v>1883</v>
      </c>
      <c r="I15" s="65">
        <v>193</v>
      </c>
      <c r="J15" s="66">
        <v>128</v>
      </c>
      <c r="K15" s="66">
        <v>607</v>
      </c>
      <c r="L15" s="66">
        <v>593</v>
      </c>
      <c r="M15" s="65">
        <v>204</v>
      </c>
      <c r="N15" s="66">
        <v>768</v>
      </c>
      <c r="O15" s="66">
        <v>668</v>
      </c>
      <c r="P15" s="66">
        <v>390</v>
      </c>
      <c r="Q15" s="65">
        <v>409</v>
      </c>
    </row>
    <row r="16" spans="1:17" ht="12" customHeight="1">
      <c r="A16" s="25"/>
      <c r="B16" s="25"/>
      <c r="C16" s="25"/>
      <c r="D16" s="64"/>
      <c r="E16" s="63"/>
      <c r="F16" s="64"/>
      <c r="G16" s="64"/>
      <c r="H16" s="64"/>
      <c r="I16" s="63"/>
      <c r="J16" s="64"/>
      <c r="K16" s="64"/>
      <c r="L16" s="64"/>
      <c r="M16" s="63"/>
      <c r="N16" s="64"/>
      <c r="O16" s="64"/>
      <c r="P16" s="64"/>
      <c r="Q16" s="63"/>
    </row>
    <row r="17" spans="1:17" ht="12" customHeight="1">
      <c r="A17" s="37"/>
      <c r="B17" s="38" t="s">
        <v>45</v>
      </c>
      <c r="C17" s="38"/>
      <c r="D17" s="67">
        <v>223028</v>
      </c>
      <c r="E17" s="67">
        <v>183176</v>
      </c>
      <c r="F17" s="67">
        <v>179666</v>
      </c>
      <c r="G17" s="67">
        <v>215923</v>
      </c>
      <c r="H17" s="67">
        <v>231042</v>
      </c>
      <c r="I17" s="67">
        <v>195657</v>
      </c>
      <c r="J17" s="67">
        <v>198502</v>
      </c>
      <c r="K17" s="67">
        <v>193941</v>
      </c>
      <c r="L17" s="67">
        <v>202910</v>
      </c>
      <c r="M17" s="67">
        <v>182923</v>
      </c>
      <c r="N17" s="67">
        <v>191891</v>
      </c>
      <c r="O17" s="67">
        <v>197897</v>
      </c>
      <c r="P17" s="67">
        <v>197487</v>
      </c>
      <c r="Q17" s="67">
        <v>194421</v>
      </c>
    </row>
    <row r="18" spans="1:17" ht="12" customHeight="1">
      <c r="A18" s="25"/>
      <c r="B18" s="25"/>
      <c r="C18" s="25"/>
      <c r="D18" s="64"/>
      <c r="E18" s="63"/>
      <c r="F18" s="64"/>
      <c r="G18" s="64"/>
      <c r="H18" s="64"/>
      <c r="I18" s="63"/>
      <c r="J18" s="64"/>
      <c r="K18" s="64"/>
      <c r="L18" s="64"/>
      <c r="M18" s="63"/>
      <c r="N18" s="64"/>
      <c r="O18" s="64"/>
      <c r="P18" s="64"/>
      <c r="Q18" s="63"/>
    </row>
    <row r="19" spans="1:17" ht="12" customHeight="1">
      <c r="A19" s="25"/>
      <c r="B19" s="27" t="s">
        <v>46</v>
      </c>
      <c r="C19" s="25"/>
      <c r="D19" s="64"/>
      <c r="E19" s="63"/>
      <c r="F19" s="64"/>
      <c r="G19" s="64"/>
      <c r="H19" s="64"/>
      <c r="I19" s="63"/>
      <c r="J19" s="64"/>
      <c r="K19" s="64"/>
      <c r="L19" s="64"/>
      <c r="M19" s="63"/>
      <c r="N19" s="64"/>
      <c r="O19" s="64"/>
      <c r="P19" s="64"/>
      <c r="Q19" s="63"/>
    </row>
    <row r="20" spans="1:17" ht="12" customHeight="1">
      <c r="A20" s="25"/>
      <c r="B20" s="25"/>
      <c r="C20" s="25"/>
      <c r="D20" s="64"/>
      <c r="E20" s="63"/>
      <c r="F20" s="64"/>
      <c r="G20" s="64"/>
      <c r="H20" s="64"/>
      <c r="I20" s="63"/>
      <c r="J20" s="64"/>
      <c r="K20" s="64"/>
      <c r="L20" s="64"/>
      <c r="M20" s="63"/>
      <c r="N20" s="64"/>
      <c r="O20" s="64"/>
      <c r="P20" s="64"/>
      <c r="Q20" s="63"/>
    </row>
    <row r="21" spans="1:17" ht="12" customHeight="1">
      <c r="A21" s="25"/>
      <c r="B21" s="25"/>
      <c r="C21" s="25" t="s">
        <v>47</v>
      </c>
      <c r="D21" s="64">
        <v>521526</v>
      </c>
      <c r="E21" s="63">
        <v>512170</v>
      </c>
      <c r="F21" s="64">
        <v>512645</v>
      </c>
      <c r="G21" s="64">
        <v>510962</v>
      </c>
      <c r="H21" s="64">
        <v>505277</v>
      </c>
      <c r="I21" s="63">
        <v>501989</v>
      </c>
      <c r="J21" s="64">
        <v>496251</v>
      </c>
      <c r="K21" s="64">
        <f>493319+300</f>
        <v>493619</v>
      </c>
      <c r="L21" s="64">
        <v>492312</v>
      </c>
      <c r="M21" s="63">
        <v>487346</v>
      </c>
      <c r="N21" s="64">
        <v>481879</v>
      </c>
      <c r="O21" s="64">
        <v>487778</v>
      </c>
      <c r="P21" s="64">
        <v>474692</v>
      </c>
      <c r="Q21" s="63">
        <v>482082</v>
      </c>
    </row>
    <row r="22" spans="1:17" ht="13.5" customHeight="1">
      <c r="A22" s="25"/>
      <c r="B22" s="25"/>
      <c r="C22" s="93" t="s">
        <v>217</v>
      </c>
      <c r="D22" s="64">
        <v>315305</v>
      </c>
      <c r="E22" s="63">
        <v>313836</v>
      </c>
      <c r="F22" s="64">
        <v>316269</v>
      </c>
      <c r="G22" s="64">
        <f>311066-G23</f>
        <v>93357</v>
      </c>
      <c r="H22" s="64">
        <v>314685</v>
      </c>
      <c r="I22" s="63">
        <v>314211</v>
      </c>
      <c r="J22" s="64">
        <v>377986</v>
      </c>
      <c r="K22" s="64">
        <f>381199-K23</f>
        <v>163304</v>
      </c>
      <c r="L22" s="64">
        <v>161265</v>
      </c>
      <c r="M22" s="63">
        <v>159257</v>
      </c>
      <c r="N22" s="64">
        <v>159344</v>
      </c>
      <c r="O22" s="64">
        <v>259984</v>
      </c>
      <c r="P22" s="64">
        <v>253299</v>
      </c>
      <c r="Q22" s="63">
        <v>259108</v>
      </c>
    </row>
    <row r="23" spans="1:17" ht="13.5" customHeight="1">
      <c r="A23" s="25"/>
      <c r="B23" s="25"/>
      <c r="C23" s="372" t="s">
        <v>216</v>
      </c>
      <c r="D23" s="64"/>
      <c r="E23" s="63"/>
      <c r="F23" s="64"/>
      <c r="G23" s="64">
        <v>217709</v>
      </c>
      <c r="H23" s="64"/>
      <c r="I23" s="63"/>
      <c r="J23" s="64"/>
      <c r="K23" s="64">
        <v>217895</v>
      </c>
      <c r="L23" s="64">
        <v>218105</v>
      </c>
      <c r="M23" s="63">
        <v>218235</v>
      </c>
      <c r="N23" s="64">
        <v>218238</v>
      </c>
      <c r="O23" s="64">
        <v>218502</v>
      </c>
      <c r="P23" s="64">
        <v>218128</v>
      </c>
      <c r="Q23" s="63">
        <v>218457</v>
      </c>
    </row>
    <row r="24" spans="1:17" ht="12" customHeight="1">
      <c r="A24" s="25"/>
      <c r="B24" s="25"/>
      <c r="C24" s="25" t="s">
        <v>48</v>
      </c>
      <c r="D24" s="64">
        <v>0</v>
      </c>
      <c r="E24" s="63">
        <v>0</v>
      </c>
      <c r="F24" s="64">
        <v>0</v>
      </c>
      <c r="G24" s="64">
        <v>0</v>
      </c>
      <c r="H24" s="64">
        <v>0</v>
      </c>
      <c r="I24" s="63">
        <v>0</v>
      </c>
      <c r="J24" s="64">
        <v>0</v>
      </c>
      <c r="K24" s="64">
        <v>5</v>
      </c>
      <c r="L24" s="64">
        <v>5</v>
      </c>
      <c r="M24" s="63">
        <v>14</v>
      </c>
      <c r="N24" s="64">
        <v>0</v>
      </c>
      <c r="O24" s="64">
        <v>0</v>
      </c>
      <c r="P24" s="64">
        <v>0</v>
      </c>
      <c r="Q24" s="63">
        <v>0</v>
      </c>
    </row>
    <row r="25" spans="1:17" s="2" customFormat="1" ht="12" customHeight="1">
      <c r="A25" s="26"/>
      <c r="B25" s="26"/>
      <c r="C25" s="26" t="s">
        <v>49</v>
      </c>
      <c r="D25" s="64">
        <v>774</v>
      </c>
      <c r="E25" s="63">
        <v>837</v>
      </c>
      <c r="F25" s="64">
        <v>898</v>
      </c>
      <c r="G25" s="64">
        <v>532</v>
      </c>
      <c r="H25" s="64">
        <v>498</v>
      </c>
      <c r="I25" s="63">
        <v>321</v>
      </c>
      <c r="J25" s="64">
        <v>274</v>
      </c>
      <c r="K25" s="64">
        <v>238</v>
      </c>
      <c r="L25" s="64">
        <v>280</v>
      </c>
      <c r="M25" s="63">
        <v>209</v>
      </c>
      <c r="N25" s="64">
        <v>408</v>
      </c>
      <c r="O25" s="64">
        <v>155</v>
      </c>
      <c r="P25" s="64">
        <v>96</v>
      </c>
      <c r="Q25" s="63">
        <v>80</v>
      </c>
    </row>
    <row r="26" spans="1:17" ht="12" customHeight="1">
      <c r="A26" s="28"/>
      <c r="B26" s="28"/>
      <c r="C26" s="56" t="s">
        <v>50</v>
      </c>
      <c r="D26" s="66">
        <v>26099</v>
      </c>
      <c r="E26" s="65">
        <v>24234</v>
      </c>
      <c r="F26" s="66">
        <v>15363</v>
      </c>
      <c r="G26" s="66">
        <v>19361</v>
      </c>
      <c r="H26" s="66">
        <v>25210</v>
      </c>
      <c r="I26" s="65">
        <v>25885</v>
      </c>
      <c r="J26" s="66">
        <v>23554</v>
      </c>
      <c r="K26" s="66">
        <f>21359+260+627</f>
        <v>22246</v>
      </c>
      <c r="L26" s="66">
        <v>21732</v>
      </c>
      <c r="M26" s="65">
        <v>21497</v>
      </c>
      <c r="N26" s="66">
        <v>81790</v>
      </c>
      <c r="O26" s="66">
        <v>26460</v>
      </c>
      <c r="P26" s="66">
        <v>25288</v>
      </c>
      <c r="Q26" s="65">
        <v>26314</v>
      </c>
    </row>
    <row r="27" spans="1:17" ht="12" customHeight="1">
      <c r="A27" s="26"/>
      <c r="B27" s="26"/>
      <c r="C27" s="26"/>
      <c r="D27" s="64"/>
      <c r="E27" s="63"/>
      <c r="F27" s="64"/>
      <c r="G27" s="64"/>
      <c r="H27" s="64"/>
      <c r="I27" s="63"/>
      <c r="J27" s="64"/>
      <c r="K27" s="64"/>
      <c r="L27" s="64"/>
      <c r="M27" s="63"/>
      <c r="N27" s="64"/>
      <c r="O27" s="64"/>
      <c r="P27" s="64"/>
      <c r="Q27" s="63"/>
    </row>
    <row r="28" spans="1:17" ht="12" customHeight="1">
      <c r="A28" s="37"/>
      <c r="B28" s="38" t="s">
        <v>51</v>
      </c>
      <c r="C28" s="38"/>
      <c r="D28" s="67">
        <v>863704</v>
      </c>
      <c r="E28" s="67">
        <v>851077</v>
      </c>
      <c r="F28" s="67">
        <v>845175</v>
      </c>
      <c r="G28" s="67">
        <v>841921</v>
      </c>
      <c r="H28" s="67">
        <v>845670</v>
      </c>
      <c r="I28" s="67">
        <v>842406</v>
      </c>
      <c r="J28" s="67">
        <v>898065</v>
      </c>
      <c r="K28" s="67">
        <f>SUM(K21:K26)</f>
        <v>897307</v>
      </c>
      <c r="L28" s="67">
        <v>893699</v>
      </c>
      <c r="M28" s="67">
        <v>886558</v>
      </c>
      <c r="N28" s="67">
        <v>941659</v>
      </c>
      <c r="O28" s="67">
        <v>992879</v>
      </c>
      <c r="P28" s="67">
        <v>971503</v>
      </c>
      <c r="Q28" s="67">
        <v>986041</v>
      </c>
    </row>
    <row r="29" spans="1:17" ht="12" customHeight="1">
      <c r="A29" s="25"/>
      <c r="B29" s="25"/>
      <c r="C29" s="25"/>
      <c r="D29" s="69"/>
      <c r="E29" s="68"/>
      <c r="F29" s="69"/>
      <c r="G29" s="69"/>
      <c r="H29" s="69"/>
      <c r="I29" s="68"/>
      <c r="J29" s="69"/>
      <c r="K29" s="69"/>
      <c r="L29" s="69"/>
      <c r="M29" s="68"/>
      <c r="N29" s="69"/>
      <c r="O29" s="69"/>
      <c r="P29" s="69"/>
      <c r="Q29" s="68"/>
    </row>
    <row r="30" spans="1:17" ht="12" customHeight="1" thickBot="1">
      <c r="A30" s="39" t="s">
        <v>52</v>
      </c>
      <c r="B30" s="39"/>
      <c r="C30" s="39"/>
      <c r="D30" s="70">
        <v>1086732</v>
      </c>
      <c r="E30" s="70">
        <v>1034253</v>
      </c>
      <c r="F30" s="70">
        <v>1024841</v>
      </c>
      <c r="G30" s="70">
        <v>1057844</v>
      </c>
      <c r="H30" s="70">
        <v>1076712</v>
      </c>
      <c r="I30" s="70">
        <v>1038063</v>
      </c>
      <c r="J30" s="70">
        <v>1096567</v>
      </c>
      <c r="K30" s="70">
        <f>SUM(K17,K28)</f>
        <v>1091248</v>
      </c>
      <c r="L30" s="70">
        <v>1096609</v>
      </c>
      <c r="M30" s="70">
        <v>1069481</v>
      </c>
      <c r="N30" s="70">
        <v>1133550</v>
      </c>
      <c r="O30" s="70">
        <v>1190776</v>
      </c>
      <c r="P30" s="70">
        <v>1168990</v>
      </c>
      <c r="Q30" s="70">
        <v>1180462</v>
      </c>
    </row>
    <row r="31" spans="1:17" ht="12" customHeight="1" thickTop="1">
      <c r="A31" s="25"/>
      <c r="B31" s="25"/>
      <c r="C31" s="25"/>
      <c r="D31" s="64"/>
      <c r="E31" s="63"/>
      <c r="F31" s="64"/>
      <c r="G31" s="64"/>
      <c r="H31" s="64"/>
      <c r="I31" s="63"/>
      <c r="J31" s="64"/>
      <c r="K31" s="64"/>
      <c r="L31" s="64"/>
      <c r="M31" s="63"/>
      <c r="N31" s="64"/>
      <c r="O31" s="64"/>
      <c r="P31" s="64"/>
      <c r="Q31" s="63"/>
    </row>
    <row r="32" spans="1:17" ht="12" customHeight="1">
      <c r="A32" s="27" t="s">
        <v>53</v>
      </c>
      <c r="B32" s="25"/>
      <c r="C32" s="25"/>
      <c r="D32" s="64"/>
      <c r="E32" s="63"/>
      <c r="F32" s="64"/>
      <c r="G32" s="64"/>
      <c r="H32" s="64"/>
      <c r="I32" s="63"/>
      <c r="J32" s="64"/>
      <c r="K32" s="64"/>
      <c r="L32" s="64"/>
      <c r="M32" s="63"/>
      <c r="N32" s="64"/>
      <c r="O32" s="64"/>
      <c r="P32" s="64"/>
      <c r="Q32" s="63"/>
    </row>
    <row r="33" spans="1:17" ht="12" customHeight="1">
      <c r="A33" s="25"/>
      <c r="B33" s="25"/>
      <c r="C33" s="25"/>
      <c r="D33" s="64"/>
      <c r="E33" s="63"/>
      <c r="F33" s="64"/>
      <c r="G33" s="64"/>
      <c r="H33" s="64"/>
      <c r="I33" s="63"/>
      <c r="J33" s="64"/>
      <c r="K33" s="64"/>
      <c r="L33" s="64"/>
      <c r="M33" s="63"/>
      <c r="N33" s="64"/>
      <c r="O33" s="64"/>
      <c r="P33" s="64"/>
      <c r="Q33" s="63"/>
    </row>
    <row r="34" spans="1:17" ht="12" customHeight="1">
      <c r="A34" s="25"/>
      <c r="B34" s="27" t="s">
        <v>54</v>
      </c>
      <c r="C34" s="25"/>
      <c r="D34" s="64"/>
      <c r="E34" s="63"/>
      <c r="F34" s="64"/>
      <c r="G34" s="64"/>
      <c r="H34" s="64"/>
      <c r="I34" s="63"/>
      <c r="J34" s="64"/>
      <c r="K34" s="64"/>
      <c r="L34" s="64"/>
      <c r="M34" s="63"/>
      <c r="N34" s="64"/>
      <c r="O34" s="64"/>
      <c r="P34" s="64"/>
      <c r="Q34" s="63"/>
    </row>
    <row r="35" spans="1:17" ht="12" customHeight="1">
      <c r="A35" s="25"/>
      <c r="B35" s="25"/>
      <c r="D35" s="64"/>
      <c r="E35" s="63"/>
      <c r="F35" s="64"/>
      <c r="G35" s="64"/>
      <c r="H35" s="64"/>
      <c r="I35" s="63"/>
      <c r="J35" s="64"/>
      <c r="K35" s="64"/>
      <c r="L35" s="64"/>
      <c r="M35" s="63"/>
      <c r="N35" s="64"/>
      <c r="O35" s="64"/>
      <c r="P35" s="64"/>
      <c r="Q35" s="63"/>
    </row>
    <row r="36" spans="1:17" ht="12" customHeight="1">
      <c r="A36" s="25"/>
      <c r="B36" s="25"/>
      <c r="C36" s="25" t="s">
        <v>55</v>
      </c>
      <c r="D36" s="64">
        <v>64908</v>
      </c>
      <c r="E36" s="63">
        <v>24619</v>
      </c>
      <c r="F36" s="64">
        <v>24703</v>
      </c>
      <c r="G36" s="64">
        <v>35344</v>
      </c>
      <c r="H36" s="64">
        <v>25947</v>
      </c>
      <c r="I36" s="63">
        <v>48187</v>
      </c>
      <c r="J36" s="64">
        <v>49853</v>
      </c>
      <c r="K36" s="64">
        <f>58188+494</f>
        <v>58682</v>
      </c>
      <c r="L36" s="64">
        <v>73658</v>
      </c>
      <c r="M36" s="63">
        <v>101806</v>
      </c>
      <c r="N36" s="64">
        <v>103469</v>
      </c>
      <c r="O36" s="64">
        <v>110858</v>
      </c>
      <c r="P36" s="64">
        <v>129088</v>
      </c>
      <c r="Q36" s="63">
        <v>65691</v>
      </c>
    </row>
    <row r="37" spans="1:17" ht="12" customHeight="1">
      <c r="A37" s="25"/>
      <c r="B37" s="25"/>
      <c r="C37" s="25" t="s">
        <v>56</v>
      </c>
      <c r="D37" s="64">
        <v>64714</v>
      </c>
      <c r="E37" s="63">
        <v>50623</v>
      </c>
      <c r="F37" s="64">
        <v>36800</v>
      </c>
      <c r="G37" s="64">
        <v>40341</v>
      </c>
      <c r="H37" s="64">
        <v>62989</v>
      </c>
      <c r="I37" s="63">
        <f>68482+4502</f>
        <v>72984</v>
      </c>
      <c r="J37" s="64">
        <f>89704+2921</f>
        <v>92625</v>
      </c>
      <c r="K37" s="64">
        <f>100554-494</f>
        <v>100060</v>
      </c>
      <c r="L37" s="64">
        <v>103869</v>
      </c>
      <c r="M37" s="63">
        <v>82908</v>
      </c>
      <c r="N37" s="64">
        <v>128592</v>
      </c>
      <c r="O37" s="64">
        <v>65131</v>
      </c>
      <c r="P37" s="64">
        <v>51656</v>
      </c>
      <c r="Q37" s="63">
        <v>48659</v>
      </c>
    </row>
    <row r="38" spans="1:17" ht="12" customHeight="1">
      <c r="A38" s="25"/>
      <c r="B38" s="25"/>
      <c r="C38" s="25" t="s">
        <v>57</v>
      </c>
      <c r="D38" s="64">
        <v>81090</v>
      </c>
      <c r="E38" s="63">
        <v>75266</v>
      </c>
      <c r="F38" s="64">
        <v>78668</v>
      </c>
      <c r="G38" s="64">
        <v>115723</v>
      </c>
      <c r="H38" s="64">
        <v>102343</v>
      </c>
      <c r="I38" s="63">
        <f>98733-4502</f>
        <v>94231</v>
      </c>
      <c r="J38" s="64">
        <f>130646-2921</f>
        <v>127725</v>
      </c>
      <c r="K38" s="64">
        <f>103549</f>
        <v>103549</v>
      </c>
      <c r="L38" s="64">
        <v>84741</v>
      </c>
      <c r="M38" s="63">
        <v>80767</v>
      </c>
      <c r="N38" s="64">
        <v>88541</v>
      </c>
      <c r="O38" s="64">
        <v>110361</v>
      </c>
      <c r="P38" s="64">
        <v>84835</v>
      </c>
      <c r="Q38" s="63">
        <v>100012</v>
      </c>
    </row>
    <row r="39" spans="1:17" s="2" customFormat="1" ht="12" customHeight="1">
      <c r="A39" s="26"/>
      <c r="B39" s="26"/>
      <c r="C39" s="26" t="s">
        <v>58</v>
      </c>
      <c r="D39" s="64">
        <v>873</v>
      </c>
      <c r="E39" s="63">
        <v>1715</v>
      </c>
      <c r="F39" s="64">
        <v>2092</v>
      </c>
      <c r="G39" s="64">
        <v>762</v>
      </c>
      <c r="H39" s="64">
        <v>2898</v>
      </c>
      <c r="I39" s="63">
        <v>1055</v>
      </c>
      <c r="J39" s="64">
        <v>1876</v>
      </c>
      <c r="K39" s="64">
        <v>759</v>
      </c>
      <c r="L39" s="64">
        <v>3015</v>
      </c>
      <c r="M39" s="63">
        <v>1209</v>
      </c>
      <c r="N39" s="64">
        <v>3703</v>
      </c>
      <c r="O39" s="64">
        <v>1778</v>
      </c>
      <c r="P39" s="64">
        <v>358</v>
      </c>
      <c r="Q39" s="63">
        <v>1034</v>
      </c>
    </row>
    <row r="40" spans="1:17" ht="12" customHeight="1">
      <c r="A40" s="25"/>
      <c r="B40" s="25"/>
      <c r="C40" s="25" t="s">
        <v>59</v>
      </c>
      <c r="D40" s="64">
        <v>3147</v>
      </c>
      <c r="E40" s="63">
        <v>2861</v>
      </c>
      <c r="F40" s="64">
        <v>3211</v>
      </c>
      <c r="G40" s="64">
        <v>5668</v>
      </c>
      <c r="H40" s="64">
        <v>4693</v>
      </c>
      <c r="I40" s="63">
        <v>4754</v>
      </c>
      <c r="J40" s="64">
        <v>2868</v>
      </c>
      <c r="K40" s="64">
        <v>4076</v>
      </c>
      <c r="L40" s="64">
        <v>3541</v>
      </c>
      <c r="M40" s="63">
        <v>3620</v>
      </c>
      <c r="N40" s="64">
        <v>5702</v>
      </c>
      <c r="O40" s="64">
        <v>5579</v>
      </c>
      <c r="P40" s="64">
        <v>4690</v>
      </c>
      <c r="Q40" s="63">
        <v>3699</v>
      </c>
    </row>
    <row r="41" spans="1:17" ht="12" customHeight="1">
      <c r="A41" s="28"/>
      <c r="B41" s="28"/>
      <c r="C41" s="56" t="s">
        <v>60</v>
      </c>
      <c r="D41" s="66">
        <v>39194</v>
      </c>
      <c r="E41" s="65">
        <v>44462</v>
      </c>
      <c r="F41" s="66">
        <v>36764</v>
      </c>
      <c r="G41" s="66">
        <v>37069</v>
      </c>
      <c r="H41" s="66">
        <v>52168</v>
      </c>
      <c r="I41" s="65">
        <v>40013</v>
      </c>
      <c r="J41" s="66">
        <v>37673</v>
      </c>
      <c r="K41" s="66">
        <v>40097</v>
      </c>
      <c r="L41" s="66">
        <v>51810</v>
      </c>
      <c r="M41" s="65">
        <v>44295</v>
      </c>
      <c r="N41" s="66">
        <v>37609</v>
      </c>
      <c r="O41" s="66">
        <v>36129</v>
      </c>
      <c r="P41" s="66">
        <v>47232</v>
      </c>
      <c r="Q41" s="65">
        <v>40386</v>
      </c>
    </row>
    <row r="42" spans="1:17" ht="12" customHeight="1">
      <c r="A42" s="25"/>
      <c r="B42" s="25"/>
      <c r="C42" s="25"/>
      <c r="D42" s="64"/>
      <c r="E42" s="63"/>
      <c r="F42" s="64"/>
      <c r="G42" s="64"/>
      <c r="H42" s="64"/>
      <c r="I42" s="63"/>
      <c r="J42" s="64"/>
      <c r="K42" s="64"/>
      <c r="L42" s="64"/>
      <c r="M42" s="63"/>
      <c r="N42" s="64"/>
      <c r="O42" s="64"/>
      <c r="P42" s="64"/>
      <c r="Q42" s="63"/>
    </row>
    <row r="43" spans="1:17" ht="12" customHeight="1">
      <c r="A43" s="37"/>
      <c r="B43" s="38" t="s">
        <v>61</v>
      </c>
      <c r="C43" s="38"/>
      <c r="D43" s="67">
        <v>253926</v>
      </c>
      <c r="E43" s="67">
        <v>199546</v>
      </c>
      <c r="F43" s="67">
        <v>182238</v>
      </c>
      <c r="G43" s="67">
        <v>234907</v>
      </c>
      <c r="H43" s="67">
        <v>251038</v>
      </c>
      <c r="I43" s="67">
        <v>261224</v>
      </c>
      <c r="J43" s="67">
        <v>312620</v>
      </c>
      <c r="K43" s="67">
        <f>SUM(K36:K41)</f>
        <v>307223</v>
      </c>
      <c r="L43" s="67">
        <v>320634</v>
      </c>
      <c r="M43" s="67">
        <v>314605</v>
      </c>
      <c r="N43" s="67">
        <v>367616</v>
      </c>
      <c r="O43" s="67">
        <v>329836</v>
      </c>
      <c r="P43" s="67">
        <v>317859</v>
      </c>
      <c r="Q43" s="67">
        <v>259481</v>
      </c>
    </row>
    <row r="44" spans="1:17" ht="12" customHeight="1">
      <c r="A44" s="25"/>
      <c r="B44" s="25"/>
      <c r="C44" s="25"/>
      <c r="D44" s="64"/>
      <c r="E44" s="63"/>
      <c r="F44" s="64"/>
      <c r="G44" s="64"/>
      <c r="H44" s="64"/>
      <c r="I44" s="63"/>
      <c r="J44" s="64"/>
      <c r="K44" s="64"/>
      <c r="L44" s="64"/>
      <c r="M44" s="63"/>
      <c r="N44" s="64"/>
      <c r="O44" s="64"/>
      <c r="P44" s="64"/>
      <c r="Q44" s="63"/>
    </row>
    <row r="45" spans="1:17" ht="12" customHeight="1">
      <c r="A45" s="25"/>
      <c r="B45" s="27" t="s">
        <v>62</v>
      </c>
      <c r="C45" s="25"/>
      <c r="D45" s="64"/>
      <c r="E45" s="63"/>
      <c r="F45" s="64"/>
      <c r="G45" s="64"/>
      <c r="H45" s="64"/>
      <c r="I45" s="63"/>
      <c r="J45" s="64"/>
      <c r="K45" s="64"/>
      <c r="L45" s="64"/>
      <c r="M45" s="63"/>
      <c r="N45" s="64"/>
      <c r="O45" s="64"/>
      <c r="P45" s="64"/>
      <c r="Q45" s="63"/>
    </row>
    <row r="46" spans="1:17" ht="12" customHeight="1">
      <c r="A46" s="25"/>
      <c r="B46" s="25"/>
      <c r="D46" s="64"/>
      <c r="E46" s="63"/>
      <c r="F46" s="64"/>
      <c r="G46" s="64"/>
      <c r="H46" s="64"/>
      <c r="I46" s="63"/>
      <c r="J46" s="64"/>
      <c r="K46" s="64"/>
      <c r="L46" s="64"/>
      <c r="M46" s="63"/>
      <c r="N46" s="64"/>
      <c r="O46" s="64"/>
      <c r="P46" s="64"/>
      <c r="Q46" s="63"/>
    </row>
    <row r="47" spans="1:17" ht="12" customHeight="1">
      <c r="A47" s="25"/>
      <c r="B47" s="25"/>
      <c r="C47" s="25" t="s">
        <v>55</v>
      </c>
      <c r="D47" s="64">
        <v>216121</v>
      </c>
      <c r="E47" s="63">
        <v>281365</v>
      </c>
      <c r="F47" s="64">
        <v>281849</v>
      </c>
      <c r="G47" s="64">
        <v>261126</v>
      </c>
      <c r="H47" s="64">
        <v>265830</v>
      </c>
      <c r="I47" s="63">
        <v>237024</v>
      </c>
      <c r="J47" s="64">
        <v>237248</v>
      </c>
      <c r="K47" s="64">
        <f>239061+461</f>
        <v>239522</v>
      </c>
      <c r="L47" s="64">
        <v>226695</v>
      </c>
      <c r="M47" s="63">
        <v>194266</v>
      </c>
      <c r="N47" s="64">
        <v>192972</v>
      </c>
      <c r="O47" s="64">
        <v>245071</v>
      </c>
      <c r="P47" s="64">
        <v>239661</v>
      </c>
      <c r="Q47" s="63">
        <v>297317</v>
      </c>
    </row>
    <row r="48" spans="1:17" ht="12" customHeight="1">
      <c r="A48" s="25"/>
      <c r="B48" s="25"/>
      <c r="C48" s="25" t="s">
        <v>56</v>
      </c>
      <c r="D48" s="64">
        <v>17504</v>
      </c>
      <c r="E48" s="63">
        <v>16025</v>
      </c>
      <c r="F48" s="64">
        <v>7372</v>
      </c>
      <c r="G48" s="64">
        <v>5498</v>
      </c>
      <c r="H48" s="64">
        <v>5531</v>
      </c>
      <c r="I48" s="63">
        <v>35014</v>
      </c>
      <c r="J48" s="64">
        <v>28745</v>
      </c>
      <c r="K48" s="64">
        <f>26675-461</f>
        <v>26214</v>
      </c>
      <c r="L48" s="64">
        <v>25776</v>
      </c>
      <c r="M48" s="63">
        <v>23990</v>
      </c>
      <c r="N48" s="64">
        <v>24007</v>
      </c>
      <c r="O48" s="64">
        <v>59422</v>
      </c>
      <c r="P48" s="64">
        <v>58268</v>
      </c>
      <c r="Q48" s="63">
        <v>55671</v>
      </c>
    </row>
    <row r="49" spans="1:17" s="2" customFormat="1" ht="12" customHeight="1">
      <c r="A49" s="26"/>
      <c r="B49" s="26"/>
      <c r="C49" s="26" t="s">
        <v>63</v>
      </c>
      <c r="D49" s="64">
        <v>27403</v>
      </c>
      <c r="E49" s="63">
        <v>24831</v>
      </c>
      <c r="F49" s="64">
        <v>25386</v>
      </c>
      <c r="G49" s="64">
        <v>22428</v>
      </c>
      <c r="H49" s="64">
        <v>20421</v>
      </c>
      <c r="I49" s="63">
        <v>19508</v>
      </c>
      <c r="J49" s="64">
        <v>19215</v>
      </c>
      <c r="K49" s="64">
        <f>18829+246</f>
        <v>19075</v>
      </c>
      <c r="L49" s="64">
        <v>19469</v>
      </c>
      <c r="M49" s="63">
        <v>19533</v>
      </c>
      <c r="N49" s="64">
        <v>20344</v>
      </c>
      <c r="O49" s="64">
        <v>22064</v>
      </c>
      <c r="P49" s="64">
        <v>22334</v>
      </c>
      <c r="Q49" s="63">
        <v>23958</v>
      </c>
    </row>
    <row r="50" spans="1:17" ht="12" customHeight="1">
      <c r="A50" s="25"/>
      <c r="B50" s="25"/>
      <c r="C50" s="25" t="s">
        <v>59</v>
      </c>
      <c r="D50" s="64">
        <v>11088</v>
      </c>
      <c r="E50" s="63">
        <v>9845</v>
      </c>
      <c r="F50" s="64">
        <v>9434</v>
      </c>
      <c r="G50" s="64">
        <v>10858</v>
      </c>
      <c r="H50" s="64">
        <v>10938</v>
      </c>
      <c r="I50" s="63">
        <v>8097</v>
      </c>
      <c r="J50" s="64">
        <v>8547</v>
      </c>
      <c r="K50" s="64">
        <v>8516</v>
      </c>
      <c r="L50" s="64">
        <v>8750</v>
      </c>
      <c r="M50" s="63">
        <v>9030</v>
      </c>
      <c r="N50" s="64">
        <v>8624</v>
      </c>
      <c r="O50" s="64">
        <v>8816</v>
      </c>
      <c r="P50" s="64">
        <v>9126</v>
      </c>
      <c r="Q50" s="63">
        <v>9327</v>
      </c>
    </row>
    <row r="51" spans="1:17" ht="12" customHeight="1">
      <c r="A51" s="28"/>
      <c r="B51" s="28"/>
      <c r="C51" s="56" t="s">
        <v>64</v>
      </c>
      <c r="D51" s="66">
        <v>938</v>
      </c>
      <c r="E51" s="65">
        <v>950</v>
      </c>
      <c r="F51" s="66">
        <v>949</v>
      </c>
      <c r="G51" s="66">
        <v>944</v>
      </c>
      <c r="H51" s="66">
        <v>984</v>
      </c>
      <c r="I51" s="65">
        <v>970</v>
      </c>
      <c r="J51" s="66">
        <v>981</v>
      </c>
      <c r="K51" s="66">
        <v>1122</v>
      </c>
      <c r="L51" s="66">
        <v>1150</v>
      </c>
      <c r="M51" s="65">
        <v>1106</v>
      </c>
      <c r="N51" s="66">
        <v>1047</v>
      </c>
      <c r="O51" s="66">
        <v>1169</v>
      </c>
      <c r="P51" s="66">
        <v>1191</v>
      </c>
      <c r="Q51" s="65">
        <v>1148</v>
      </c>
    </row>
    <row r="52" spans="1:17" ht="12" customHeight="1">
      <c r="A52" s="25"/>
      <c r="B52" s="25"/>
      <c r="D52" s="72"/>
      <c r="E52" s="71"/>
      <c r="F52" s="72"/>
      <c r="G52" s="72"/>
      <c r="H52" s="72"/>
      <c r="I52" s="71"/>
      <c r="J52" s="72"/>
      <c r="K52" s="72"/>
      <c r="L52" s="72"/>
      <c r="M52" s="71"/>
      <c r="N52" s="72"/>
      <c r="O52" s="72"/>
      <c r="P52" s="72"/>
      <c r="Q52" s="71"/>
    </row>
    <row r="53" spans="1:17" ht="12" customHeight="1">
      <c r="A53" s="40"/>
      <c r="B53" s="38" t="s">
        <v>65</v>
      </c>
      <c r="C53" s="41"/>
      <c r="D53" s="67">
        <v>273054</v>
      </c>
      <c r="E53" s="67">
        <v>333016</v>
      </c>
      <c r="F53" s="67">
        <v>324990</v>
      </c>
      <c r="G53" s="67">
        <v>300854</v>
      </c>
      <c r="H53" s="67">
        <v>303704</v>
      </c>
      <c r="I53" s="67">
        <v>300613</v>
      </c>
      <c r="J53" s="67">
        <v>294736</v>
      </c>
      <c r="K53" s="67">
        <f>SUM(K47:K51)</f>
        <v>294449</v>
      </c>
      <c r="L53" s="67">
        <v>281840</v>
      </c>
      <c r="M53" s="67">
        <v>247925</v>
      </c>
      <c r="N53" s="67">
        <v>246994</v>
      </c>
      <c r="O53" s="67">
        <v>336542</v>
      </c>
      <c r="P53" s="67">
        <v>330580</v>
      </c>
      <c r="Q53" s="67">
        <v>387421</v>
      </c>
    </row>
    <row r="54" spans="1:17" ht="12" customHeight="1">
      <c r="D54" s="64"/>
      <c r="E54" s="63"/>
      <c r="F54" s="64"/>
      <c r="G54" s="64"/>
      <c r="H54" s="64"/>
      <c r="I54" s="63"/>
      <c r="J54" s="64"/>
      <c r="K54" s="64"/>
      <c r="L54" s="64"/>
      <c r="M54" s="63"/>
      <c r="N54" s="64"/>
      <c r="O54" s="64"/>
      <c r="P54" s="64"/>
      <c r="Q54" s="63"/>
    </row>
    <row r="55" spans="1:17" ht="12" customHeight="1">
      <c r="A55" s="38" t="s">
        <v>66</v>
      </c>
      <c r="B55" s="38"/>
      <c r="C55" s="38"/>
      <c r="D55" s="67">
        <v>526980</v>
      </c>
      <c r="E55" s="67">
        <v>532562</v>
      </c>
      <c r="F55" s="67">
        <v>507228</v>
      </c>
      <c r="G55" s="67">
        <v>535761</v>
      </c>
      <c r="H55" s="67">
        <v>554742</v>
      </c>
      <c r="I55" s="67">
        <v>561837</v>
      </c>
      <c r="J55" s="67">
        <v>607356</v>
      </c>
      <c r="K55" s="67">
        <f>SUM(K43,K53)</f>
        <v>601672</v>
      </c>
      <c r="L55" s="67">
        <v>602474</v>
      </c>
      <c r="M55" s="67">
        <v>562530</v>
      </c>
      <c r="N55" s="67">
        <v>614610</v>
      </c>
      <c r="O55" s="67">
        <v>666378</v>
      </c>
      <c r="P55" s="67">
        <v>648439</v>
      </c>
      <c r="Q55" s="67">
        <v>646902</v>
      </c>
    </row>
    <row r="56" spans="1:17" ht="12" customHeight="1">
      <c r="A56" s="25"/>
      <c r="B56" s="25"/>
      <c r="C56" s="25"/>
      <c r="D56" s="64"/>
      <c r="E56" s="63"/>
      <c r="F56" s="64"/>
      <c r="G56" s="64"/>
      <c r="H56" s="64"/>
      <c r="I56" s="63"/>
      <c r="J56" s="64"/>
      <c r="K56" s="64"/>
      <c r="L56" s="64"/>
      <c r="M56" s="63"/>
      <c r="N56" s="64"/>
      <c r="O56" s="64"/>
      <c r="P56" s="64"/>
      <c r="Q56" s="63"/>
    </row>
    <row r="57" spans="1:17" ht="12" customHeight="1">
      <c r="A57" s="27" t="s">
        <v>67</v>
      </c>
      <c r="B57" s="25"/>
      <c r="C57" s="25"/>
      <c r="D57" s="64"/>
      <c r="E57" s="63"/>
      <c r="F57" s="64"/>
      <c r="G57" s="64"/>
      <c r="H57" s="64"/>
      <c r="I57" s="63"/>
      <c r="J57" s="64"/>
      <c r="K57" s="64"/>
      <c r="L57" s="64"/>
      <c r="M57" s="63"/>
      <c r="N57" s="64"/>
      <c r="O57" s="64"/>
      <c r="P57" s="64"/>
      <c r="Q57" s="63"/>
    </row>
    <row r="58" spans="1:17" ht="12" customHeight="1">
      <c r="A58" s="25"/>
      <c r="B58" s="25"/>
      <c r="C58" s="25"/>
      <c r="D58" s="64"/>
      <c r="E58" s="63"/>
      <c r="F58" s="64"/>
      <c r="G58" s="64"/>
      <c r="H58" s="64"/>
      <c r="I58" s="63"/>
      <c r="J58" s="64"/>
      <c r="K58" s="64"/>
      <c r="L58" s="64"/>
      <c r="M58" s="63"/>
      <c r="N58" s="64"/>
      <c r="O58" s="64"/>
      <c r="P58" s="64"/>
      <c r="Q58" s="63"/>
    </row>
    <row r="59" spans="1:17" ht="12" customHeight="1">
      <c r="A59" s="25"/>
      <c r="B59" s="27" t="s">
        <v>68</v>
      </c>
      <c r="C59" s="25"/>
      <c r="D59" s="64"/>
      <c r="E59" s="63"/>
      <c r="F59" s="64"/>
      <c r="G59" s="64"/>
      <c r="H59" s="64"/>
      <c r="I59" s="63"/>
      <c r="J59" s="64"/>
      <c r="K59" s="64"/>
      <c r="L59" s="64"/>
      <c r="M59" s="63"/>
      <c r="N59" s="64"/>
      <c r="O59" s="64"/>
      <c r="P59" s="64"/>
      <c r="Q59" s="63"/>
    </row>
    <row r="60" spans="1:17" ht="12" customHeight="1">
      <c r="A60" s="25"/>
      <c r="B60" s="25"/>
      <c r="C60" s="25" t="s">
        <v>69</v>
      </c>
      <c r="D60" s="64">
        <v>104275</v>
      </c>
      <c r="E60" s="63">
        <v>104275</v>
      </c>
      <c r="F60" s="64">
        <v>104275</v>
      </c>
      <c r="G60" s="64">
        <v>104275</v>
      </c>
      <c r="H60" s="64">
        <v>104275</v>
      </c>
      <c r="I60" s="63">
        <v>104275</v>
      </c>
      <c r="J60" s="64">
        <v>104275</v>
      </c>
      <c r="K60" s="64">
        <v>104275</v>
      </c>
      <c r="L60" s="64">
        <v>104275</v>
      </c>
      <c r="M60" s="63">
        <v>104275</v>
      </c>
      <c r="N60" s="64">
        <v>104275</v>
      </c>
      <c r="O60" s="64">
        <v>104275</v>
      </c>
      <c r="P60" s="64">
        <v>104275</v>
      </c>
      <c r="Q60" s="63">
        <v>104275</v>
      </c>
    </row>
    <row r="61" spans="1:17" ht="12" customHeight="1">
      <c r="A61" s="25"/>
      <c r="B61" s="25"/>
      <c r="C61" s="25" t="s">
        <v>70</v>
      </c>
      <c r="D61" s="64">
        <v>27379</v>
      </c>
      <c r="E61" s="63">
        <v>27379</v>
      </c>
      <c r="F61" s="64">
        <v>27379</v>
      </c>
      <c r="G61" s="64">
        <v>27383</v>
      </c>
      <c r="H61" s="64">
        <v>27384</v>
      </c>
      <c r="I61" s="63">
        <v>27385</v>
      </c>
      <c r="J61" s="64">
        <v>27379</v>
      </c>
      <c r="K61" s="64">
        <v>27387</v>
      </c>
      <c r="L61" s="64">
        <v>27388</v>
      </c>
      <c r="M61" s="63">
        <v>27392</v>
      </c>
      <c r="N61" s="64">
        <v>27395</v>
      </c>
      <c r="O61" s="64">
        <v>27396</v>
      </c>
      <c r="P61" s="64">
        <v>27404</v>
      </c>
      <c r="Q61" s="63">
        <v>27406</v>
      </c>
    </row>
    <row r="62" spans="1:17" ht="12" customHeight="1">
      <c r="A62" s="25"/>
      <c r="B62" s="25"/>
      <c r="C62" s="25" t="s">
        <v>71</v>
      </c>
      <c r="D62" s="64">
        <v>-307</v>
      </c>
      <c r="E62" s="63">
        <v>-307</v>
      </c>
      <c r="F62" s="64">
        <v>-307</v>
      </c>
      <c r="G62" s="64">
        <v>-307</v>
      </c>
      <c r="H62" s="64">
        <v>-307</v>
      </c>
      <c r="I62" s="63">
        <v>-307</v>
      </c>
      <c r="J62" s="64">
        <v>-307</v>
      </c>
      <c r="K62" s="64">
        <v>-307</v>
      </c>
      <c r="L62" s="64">
        <v>-307</v>
      </c>
      <c r="M62" s="63">
        <v>-307</v>
      </c>
      <c r="N62" s="64">
        <v>-307</v>
      </c>
      <c r="O62" s="64">
        <v>-307</v>
      </c>
      <c r="P62" s="64">
        <v>-307</v>
      </c>
      <c r="Q62" s="63">
        <v>-307</v>
      </c>
    </row>
    <row r="63" spans="1:17" ht="12" customHeight="1">
      <c r="A63" s="26"/>
      <c r="B63" s="26"/>
      <c r="C63" s="26" t="s">
        <v>72</v>
      </c>
      <c r="D63" s="64">
        <v>338727</v>
      </c>
      <c r="E63" s="63">
        <v>297290</v>
      </c>
      <c r="F63" s="64">
        <v>312065</v>
      </c>
      <c r="G63" s="64">
        <v>310452</v>
      </c>
      <c r="H63" s="64">
        <v>312147</v>
      </c>
      <c r="I63" s="63">
        <v>272237</v>
      </c>
      <c r="J63" s="64">
        <v>281542</v>
      </c>
      <c r="K63" s="64">
        <f>281916-121</f>
        <v>281795</v>
      </c>
      <c r="L63" s="64">
        <v>286623</v>
      </c>
      <c r="M63" s="63">
        <v>298206</v>
      </c>
      <c r="N63" s="64">
        <v>308866</v>
      </c>
      <c r="O63" s="64">
        <v>310406</v>
      </c>
      <c r="P63" s="64">
        <v>312912</v>
      </c>
      <c r="Q63" s="63">
        <v>324322</v>
      </c>
    </row>
    <row r="64" spans="1:17" s="2" customFormat="1" ht="12" customHeight="1">
      <c r="A64" s="28"/>
      <c r="B64" s="28"/>
      <c r="C64" s="56" t="s">
        <v>73</v>
      </c>
      <c r="D64" s="66">
        <v>23061</v>
      </c>
      <c r="E64" s="65">
        <v>19457</v>
      </c>
      <c r="F64" s="66">
        <v>17236</v>
      </c>
      <c r="G64" s="66">
        <v>21253</v>
      </c>
      <c r="H64" s="66">
        <v>27732</v>
      </c>
      <c r="I64" s="65">
        <v>23420</v>
      </c>
      <c r="J64" s="66">
        <v>24972</v>
      </c>
      <c r="K64" s="66">
        <f>24318</f>
        <v>24318</v>
      </c>
      <c r="L64" s="66">
        <v>28743</v>
      </c>
      <c r="M64" s="65">
        <v>30044</v>
      </c>
      <c r="N64" s="66">
        <v>30230</v>
      </c>
      <c r="O64" s="66">
        <v>32184</v>
      </c>
      <c r="P64" s="66">
        <v>27486</v>
      </c>
      <c r="Q64" s="65">
        <v>32197</v>
      </c>
    </row>
    <row r="65" spans="1:17" ht="12" customHeight="1">
      <c r="A65" s="25"/>
      <c r="B65" s="27" t="s">
        <v>74</v>
      </c>
      <c r="C65" s="25"/>
      <c r="D65" s="64">
        <v>493135</v>
      </c>
      <c r="E65" s="63">
        <v>448094</v>
      </c>
      <c r="F65" s="64">
        <v>460648</v>
      </c>
      <c r="G65" s="64">
        <v>463056</v>
      </c>
      <c r="H65" s="64">
        <v>471231</v>
      </c>
      <c r="I65" s="63">
        <v>427010</v>
      </c>
      <c r="J65" s="64">
        <v>437861</v>
      </c>
      <c r="K65" s="64">
        <f>SUM(K60:K64)</f>
        <v>437468</v>
      </c>
      <c r="L65" s="64">
        <v>446722</v>
      </c>
      <c r="M65" s="63">
        <v>459610</v>
      </c>
      <c r="N65" s="64">
        <v>470459</v>
      </c>
      <c r="O65" s="64">
        <v>473954</v>
      </c>
      <c r="P65" s="64">
        <v>471770</v>
      </c>
      <c r="Q65" s="63">
        <v>487893</v>
      </c>
    </row>
    <row r="66" spans="1:17" ht="12" customHeight="1">
      <c r="A66" s="28"/>
      <c r="B66" s="29" t="s">
        <v>75</v>
      </c>
      <c r="C66" s="57"/>
      <c r="D66" s="66">
        <v>66617</v>
      </c>
      <c r="E66" s="65">
        <v>53597</v>
      </c>
      <c r="F66" s="66">
        <v>56965</v>
      </c>
      <c r="G66" s="66">
        <v>59027</v>
      </c>
      <c r="H66" s="66">
        <v>50739</v>
      </c>
      <c r="I66" s="65">
        <v>49216</v>
      </c>
      <c r="J66" s="66">
        <v>51350</v>
      </c>
      <c r="K66" s="66">
        <f>52162-54</f>
        <v>52108</v>
      </c>
      <c r="L66" s="66">
        <v>47413</v>
      </c>
      <c r="M66" s="65">
        <v>47341</v>
      </c>
      <c r="N66" s="66">
        <v>48481</v>
      </c>
      <c r="O66" s="66">
        <v>50444</v>
      </c>
      <c r="P66" s="66">
        <v>48781</v>
      </c>
      <c r="Q66" s="65">
        <v>45667</v>
      </c>
    </row>
    <row r="67" spans="1:17" ht="12" customHeight="1">
      <c r="A67" s="38" t="s">
        <v>76</v>
      </c>
      <c r="B67" s="41"/>
      <c r="C67" s="38"/>
      <c r="D67" s="67">
        <v>559752</v>
      </c>
      <c r="E67" s="67">
        <v>501691</v>
      </c>
      <c r="F67" s="67">
        <v>517613</v>
      </c>
      <c r="G67" s="67">
        <v>522083</v>
      </c>
      <c r="H67" s="67">
        <v>521970</v>
      </c>
      <c r="I67" s="67">
        <v>476226</v>
      </c>
      <c r="J67" s="67">
        <v>489211</v>
      </c>
      <c r="K67" s="67">
        <f>SUM(K65:K66)</f>
        <v>489576</v>
      </c>
      <c r="L67" s="67">
        <v>494135</v>
      </c>
      <c r="M67" s="67">
        <v>506951</v>
      </c>
      <c r="N67" s="67">
        <v>518940</v>
      </c>
      <c r="O67" s="67">
        <v>524398</v>
      </c>
      <c r="P67" s="67">
        <v>520551</v>
      </c>
      <c r="Q67" s="67">
        <v>533560</v>
      </c>
    </row>
    <row r="68" spans="1:17" ht="12" customHeight="1">
      <c r="A68" s="25"/>
      <c r="B68" s="25"/>
      <c r="C68" s="25"/>
      <c r="D68" s="64"/>
      <c r="E68" s="63"/>
      <c r="F68" s="64"/>
      <c r="G68" s="64"/>
      <c r="H68" s="64"/>
      <c r="I68" s="63"/>
      <c r="J68" s="64"/>
      <c r="K68" s="64"/>
      <c r="L68" s="64"/>
      <c r="M68" s="63"/>
      <c r="N68" s="64"/>
      <c r="O68" s="64"/>
      <c r="P68" s="64"/>
      <c r="Q68" s="63"/>
    </row>
    <row r="69" spans="1:17" ht="12" customHeight="1" thickBot="1">
      <c r="A69" s="39" t="s">
        <v>77</v>
      </c>
      <c r="B69" s="39"/>
      <c r="C69" s="39"/>
      <c r="D69" s="70">
        <v>1086732</v>
      </c>
      <c r="E69" s="70">
        <v>1034253</v>
      </c>
      <c r="F69" s="70">
        <v>1024841</v>
      </c>
      <c r="G69" s="70">
        <v>1057844</v>
      </c>
      <c r="H69" s="70">
        <v>1076712</v>
      </c>
      <c r="I69" s="70">
        <v>1038063</v>
      </c>
      <c r="J69" s="70">
        <v>1096567</v>
      </c>
      <c r="K69" s="70">
        <f>SUM(K55,K67)</f>
        <v>1091248</v>
      </c>
      <c r="L69" s="70">
        <v>1096609</v>
      </c>
      <c r="M69" s="70">
        <v>1069481</v>
      </c>
      <c r="N69" s="70">
        <v>1133550</v>
      </c>
      <c r="O69" s="70">
        <v>1190776</v>
      </c>
      <c r="P69" s="70">
        <v>1168990</v>
      </c>
      <c r="Q69" s="70">
        <v>1180462</v>
      </c>
    </row>
    <row r="70" spans="1:17" ht="12" customHeight="1" thickTop="1">
      <c r="A70" s="25"/>
      <c r="B70" s="25"/>
      <c r="C70" s="25"/>
      <c r="D70" s="64"/>
      <c r="E70" s="63"/>
      <c r="F70" s="64"/>
      <c r="G70" s="64"/>
      <c r="H70" s="64"/>
      <c r="I70" s="63"/>
      <c r="J70" s="64"/>
      <c r="K70" s="64"/>
      <c r="L70" s="64"/>
      <c r="M70" s="63"/>
      <c r="N70" s="64"/>
      <c r="O70" s="64"/>
      <c r="P70" s="64"/>
      <c r="Q70" s="63"/>
    </row>
    <row r="71" spans="1:17" ht="12" customHeight="1">
      <c r="A71" s="38" t="s">
        <v>78</v>
      </c>
      <c r="B71" s="37"/>
      <c r="C71" s="37"/>
      <c r="D71" s="67">
        <v>283624</v>
      </c>
      <c r="E71" s="67">
        <v>324179</v>
      </c>
      <c r="F71" s="67">
        <v>296819</v>
      </c>
      <c r="G71" s="67">
        <v>273132</v>
      </c>
      <c r="H71" s="67">
        <v>282938</v>
      </c>
      <c r="I71" s="67">
        <v>347082</v>
      </c>
      <c r="J71" s="67">
        <v>368195</v>
      </c>
      <c r="K71" s="67">
        <v>381230</v>
      </c>
      <c r="L71" s="67">
        <v>382334</v>
      </c>
      <c r="M71" s="67">
        <v>374583</v>
      </c>
      <c r="N71" s="67">
        <v>418443</v>
      </c>
      <c r="O71" s="67">
        <v>442167</v>
      </c>
      <c r="P71" s="67">
        <v>446186</v>
      </c>
      <c r="Q71" s="67">
        <v>447213</v>
      </c>
    </row>
    <row r="72" spans="1:17" ht="12" customHeight="1" thickBot="1">
      <c r="A72" s="42" t="s">
        <v>79</v>
      </c>
      <c r="B72" s="42"/>
      <c r="C72" s="42"/>
      <c r="D72" s="73">
        <v>0.33629602929179869</v>
      </c>
      <c r="E72" s="73">
        <v>0.39253030137915168</v>
      </c>
      <c r="F72" s="73">
        <v>0.36444908844446189</v>
      </c>
      <c r="G72" s="73">
        <v>0.34346937620643475</v>
      </c>
      <c r="H72" s="73">
        <v>0.35199999999999998</v>
      </c>
      <c r="I72" s="73">
        <v>0.42199999999999999</v>
      </c>
      <c r="J72" s="73">
        <v>0.42899999999999999</v>
      </c>
      <c r="K72" s="73">
        <v>0.43778981770911085</v>
      </c>
      <c r="L72" s="73">
        <v>0.43622079046720419</v>
      </c>
      <c r="M72" s="73">
        <v>0.42499999999999999</v>
      </c>
      <c r="N72" s="73">
        <v>0.446394910084779</v>
      </c>
      <c r="O72" s="73">
        <v>0.45700000000000002</v>
      </c>
      <c r="P72" s="73">
        <v>0.46153814325923181</v>
      </c>
      <c r="Q72" s="73">
        <v>0.45598012995871623</v>
      </c>
    </row>
    <row r="74" spans="1:17" ht="13.5" customHeight="1">
      <c r="A74" s="93" t="s">
        <v>218</v>
      </c>
    </row>
    <row r="76" spans="1:17">
      <c r="A76" s="384"/>
      <c r="B76" s="384"/>
      <c r="C76" s="384"/>
    </row>
    <row r="77" spans="1:17">
      <c r="A77" s="384"/>
      <c r="B77" s="384"/>
      <c r="C77" s="384"/>
    </row>
    <row r="78" spans="1:17">
      <c r="A78" s="384"/>
      <c r="B78" s="384"/>
      <c r="C78" s="384"/>
    </row>
    <row r="79" spans="1:17">
      <c r="A79" s="384"/>
      <c r="B79" s="384"/>
      <c r="C79" s="384"/>
    </row>
  </sheetData>
  <mergeCells count="1">
    <mergeCell ref="A76:C79"/>
  </mergeCells>
  <pageMargins left="0.74803149606299213" right="0.74803149606299213" top="0.59055118110236227" bottom="0.59055118110236227" header="0.51181102362204722" footer="0.51181102362204722"/>
  <pageSetup paperSize="9" scale="5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Q58"/>
  <sheetViews>
    <sheetView showGridLines="0" view="pageBreakPreview" zoomScale="90" zoomScaleNormal="100" zoomScaleSheetLayoutView="90" workbookViewId="0">
      <pane xSplit="3" ySplit="4" topLeftCell="K5" activePane="bottomRight" state="frozen"/>
      <selection activeCell="S29" sqref="S29"/>
      <selection pane="topRight" activeCell="S29" sqref="S29"/>
      <selection pane="bottomLeft" activeCell="S29" sqref="S29"/>
      <selection pane="bottomRight" activeCell="Q1" sqref="Q1"/>
    </sheetView>
  </sheetViews>
  <sheetFormatPr defaultColWidth="12.5703125" defaultRowHeight="12" customHeight="1"/>
  <cols>
    <col min="1" max="2" width="3.5703125" style="46" customWidth="1"/>
    <col min="3" max="3" width="42.85546875" style="46" customWidth="1"/>
    <col min="4" max="17" width="12.7109375" style="4" customWidth="1"/>
    <col min="18" max="16384" width="12.5703125" style="4"/>
  </cols>
  <sheetData>
    <row r="1" spans="1:17" s="3" customFormat="1" ht="12" customHeight="1">
      <c r="A1" s="17" t="s">
        <v>0</v>
      </c>
      <c r="B1" s="43"/>
      <c r="C1" s="43"/>
      <c r="D1" s="52">
        <v>2012</v>
      </c>
      <c r="E1" s="52">
        <v>2012</v>
      </c>
      <c r="F1" s="52">
        <v>2012</v>
      </c>
      <c r="G1" s="52">
        <v>2012</v>
      </c>
      <c r="H1" s="52">
        <v>2013</v>
      </c>
      <c r="I1" s="52">
        <v>2013</v>
      </c>
      <c r="J1" s="52">
        <v>2013</v>
      </c>
      <c r="K1" s="52">
        <v>2013</v>
      </c>
      <c r="L1" s="52">
        <v>2014</v>
      </c>
      <c r="M1" s="52">
        <v>2014</v>
      </c>
      <c r="N1" s="52">
        <v>2014</v>
      </c>
      <c r="O1" s="52">
        <v>2014</v>
      </c>
      <c r="P1" s="52">
        <v>2015</v>
      </c>
      <c r="Q1" s="52">
        <v>2015</v>
      </c>
    </row>
    <row r="2" spans="1:17" s="3" customFormat="1" ht="12" customHeight="1">
      <c r="A2" s="18" t="s">
        <v>80</v>
      </c>
      <c r="B2" s="44"/>
      <c r="C2" s="44"/>
      <c r="D2" s="54" t="s">
        <v>6</v>
      </c>
      <c r="E2" s="179" t="s">
        <v>34</v>
      </c>
      <c r="F2" s="54" t="s">
        <v>7</v>
      </c>
      <c r="G2" s="179" t="s">
        <v>154</v>
      </c>
      <c r="H2" s="54" t="s">
        <v>6</v>
      </c>
      <c r="I2" s="179" t="s">
        <v>34</v>
      </c>
      <c r="J2" s="54" t="s">
        <v>7</v>
      </c>
      <c r="K2" s="179" t="s">
        <v>154</v>
      </c>
      <c r="L2" s="54" t="s">
        <v>6</v>
      </c>
      <c r="M2" s="179" t="s">
        <v>34</v>
      </c>
      <c r="N2" s="179" t="s">
        <v>7</v>
      </c>
      <c r="O2" s="179" t="s">
        <v>154</v>
      </c>
      <c r="P2" s="179" t="s">
        <v>6</v>
      </c>
      <c r="Q2" s="179" t="s">
        <v>34</v>
      </c>
    </row>
    <row r="3" spans="1:17" s="3" customFormat="1" ht="12" customHeight="1">
      <c r="A3" s="18"/>
      <c r="B3" s="44"/>
      <c r="C3" s="44"/>
      <c r="D3" s="175"/>
      <c r="E3" s="54"/>
      <c r="F3" s="175"/>
      <c r="G3" s="54"/>
      <c r="H3" s="175"/>
      <c r="I3" s="54"/>
      <c r="J3" s="175"/>
      <c r="K3" s="54"/>
      <c r="L3" s="175"/>
      <c r="M3" s="54"/>
      <c r="N3" s="54"/>
      <c r="O3" s="54"/>
      <c r="P3" s="54"/>
      <c r="Q3" s="54"/>
    </row>
    <row r="4" spans="1:17" s="3" customFormat="1" ht="12" customHeight="1">
      <c r="A4" s="45" t="s">
        <v>8</v>
      </c>
      <c r="B4" s="45"/>
      <c r="C4" s="74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17" ht="12" customHeight="1">
      <c r="C5" s="47"/>
      <c r="D5" s="77"/>
      <c r="E5" s="76"/>
      <c r="F5" s="77"/>
      <c r="G5" s="77"/>
      <c r="H5" s="77"/>
      <c r="I5" s="76"/>
      <c r="J5" s="77"/>
      <c r="K5" s="77"/>
      <c r="L5" s="77"/>
      <c r="M5" s="76"/>
      <c r="N5" s="77"/>
      <c r="O5" s="77"/>
      <c r="P5" s="77"/>
      <c r="Q5" s="76"/>
    </row>
    <row r="6" spans="1:17" ht="12" customHeight="1">
      <c r="A6" s="182" t="s">
        <v>81</v>
      </c>
      <c r="C6" s="47"/>
      <c r="D6" s="77"/>
      <c r="E6" s="76"/>
      <c r="F6" s="77"/>
      <c r="G6" s="77"/>
      <c r="H6" s="77"/>
      <c r="I6" s="76"/>
      <c r="J6" s="77"/>
      <c r="K6" s="77"/>
      <c r="L6" s="77"/>
      <c r="M6" s="76"/>
      <c r="N6" s="77"/>
      <c r="O6" s="77"/>
      <c r="P6" s="77"/>
      <c r="Q6" s="76"/>
    </row>
    <row r="7" spans="1:17" ht="12" customHeight="1">
      <c r="C7" s="47"/>
      <c r="D7" s="77"/>
      <c r="E7" s="76"/>
      <c r="F7" s="77"/>
      <c r="G7" s="77"/>
      <c r="H7" s="77"/>
      <c r="I7" s="76"/>
      <c r="J7" s="77"/>
      <c r="K7" s="77"/>
      <c r="L7" s="77"/>
      <c r="M7" s="76"/>
      <c r="N7" s="77"/>
      <c r="O7" s="77"/>
      <c r="P7" s="77"/>
      <c r="Q7" s="76"/>
    </row>
    <row r="8" spans="1:17" ht="12" customHeight="1">
      <c r="C8" s="46" t="s">
        <v>29</v>
      </c>
      <c r="D8" s="79">
        <v>14940</v>
      </c>
      <c r="E8" s="78">
        <v>28011</v>
      </c>
      <c r="F8" s="79">
        <v>47028</v>
      </c>
      <c r="G8" s="79">
        <v>45855</v>
      </c>
      <c r="H8" s="79">
        <v>2929</v>
      </c>
      <c r="I8" s="78">
        <v>16766</v>
      </c>
      <c r="J8" s="79">
        <v>27610</v>
      </c>
      <c r="K8" s="79">
        <v>28855</v>
      </c>
      <c r="L8" s="79">
        <v>4990</v>
      </c>
      <c r="M8" s="78">
        <v>17577</v>
      </c>
      <c r="N8" s="79">
        <v>29374</v>
      </c>
      <c r="O8" s="79">
        <v>32024</v>
      </c>
      <c r="P8" s="79">
        <v>3322</v>
      </c>
      <c r="Q8" s="78">
        <v>16851</v>
      </c>
    </row>
    <row r="9" spans="1:17" ht="12" customHeight="1">
      <c r="C9" s="46" t="s">
        <v>20</v>
      </c>
      <c r="D9" s="79">
        <v>25312</v>
      </c>
      <c r="E9" s="78">
        <v>51440</v>
      </c>
      <c r="F9" s="79">
        <v>77914</v>
      </c>
      <c r="G9" s="79">
        <v>106897</v>
      </c>
      <c r="H9" s="79">
        <v>24779</v>
      </c>
      <c r="I9" s="78">
        <v>50293</v>
      </c>
      <c r="J9" s="79">
        <v>77735</v>
      </c>
      <c r="K9" s="79">
        <v>104741</v>
      </c>
      <c r="L9" s="79">
        <v>24434</v>
      </c>
      <c r="M9" s="78">
        <v>48945</v>
      </c>
      <c r="N9" s="79">
        <v>73956</v>
      </c>
      <c r="O9" s="79">
        <v>100650</v>
      </c>
      <c r="P9" s="79">
        <v>27668</v>
      </c>
      <c r="Q9" s="78">
        <v>54371</v>
      </c>
    </row>
    <row r="10" spans="1:17" ht="12" customHeight="1">
      <c r="C10" s="46" t="s">
        <v>28</v>
      </c>
      <c r="D10" s="79">
        <v>3724</v>
      </c>
      <c r="E10" s="78">
        <v>6837</v>
      </c>
      <c r="F10" s="79">
        <v>12697</v>
      </c>
      <c r="G10" s="79">
        <v>13468</v>
      </c>
      <c r="H10" s="79">
        <v>3574</v>
      </c>
      <c r="I10" s="78">
        <v>7425</v>
      </c>
      <c r="J10" s="79">
        <v>11830</v>
      </c>
      <c r="K10" s="79">
        <v>14306</v>
      </c>
      <c r="L10" s="79">
        <v>5058</v>
      </c>
      <c r="M10" s="78">
        <v>9815</v>
      </c>
      <c r="N10" s="79">
        <v>15574</v>
      </c>
      <c r="O10" s="79">
        <v>20148</v>
      </c>
      <c r="P10" s="79">
        <v>2863</v>
      </c>
      <c r="Q10" s="78">
        <v>7992</v>
      </c>
    </row>
    <row r="11" spans="1:17" ht="12" customHeight="1">
      <c r="C11" s="46" t="s">
        <v>25</v>
      </c>
      <c r="D11" s="79">
        <v>7600</v>
      </c>
      <c r="E11" s="78">
        <v>14913</v>
      </c>
      <c r="F11" s="79">
        <v>20156</v>
      </c>
      <c r="G11" s="79">
        <v>28598</v>
      </c>
      <c r="H11" s="79">
        <v>7745</v>
      </c>
      <c r="I11" s="78">
        <v>14294</v>
      </c>
      <c r="J11" s="79">
        <v>23534</v>
      </c>
      <c r="K11" s="79">
        <v>31560</v>
      </c>
      <c r="L11" s="79">
        <v>6046</v>
      </c>
      <c r="M11" s="78">
        <v>13813</v>
      </c>
      <c r="N11" s="79">
        <v>20453</v>
      </c>
      <c r="O11" s="79">
        <v>28397</v>
      </c>
      <c r="P11" s="79">
        <v>8613</v>
      </c>
      <c r="Q11" s="78">
        <v>15429</v>
      </c>
    </row>
    <row r="12" spans="1:17" ht="12" customHeight="1">
      <c r="C12" s="46" t="s">
        <v>82</v>
      </c>
      <c r="D12" s="79">
        <v>0</v>
      </c>
      <c r="E12" s="78">
        <v>0</v>
      </c>
      <c r="F12" s="79">
        <v>0</v>
      </c>
      <c r="G12" s="79">
        <v>0</v>
      </c>
      <c r="H12" s="79">
        <v>0</v>
      </c>
      <c r="I12" s="78">
        <v>0</v>
      </c>
      <c r="J12" s="79">
        <v>0</v>
      </c>
      <c r="K12" s="79">
        <v>0</v>
      </c>
      <c r="L12" s="79">
        <v>0</v>
      </c>
      <c r="M12" s="78">
        <v>-9</v>
      </c>
      <c r="N12" s="79">
        <v>5</v>
      </c>
      <c r="O12" s="79">
        <v>5</v>
      </c>
      <c r="P12" s="79">
        <v>0</v>
      </c>
      <c r="Q12" s="78">
        <v>0</v>
      </c>
    </row>
    <row r="13" spans="1:17" ht="12" customHeight="1">
      <c r="C13" s="46" t="s">
        <v>155</v>
      </c>
      <c r="D13" s="79">
        <v>-1828</v>
      </c>
      <c r="E13" s="78">
        <v>5154</v>
      </c>
      <c r="F13" s="79">
        <v>9013</v>
      </c>
      <c r="G13" s="79">
        <v>-12828</v>
      </c>
      <c r="H13" s="79">
        <v>-8756</v>
      </c>
      <c r="I13" s="78">
        <v>-10298</v>
      </c>
      <c r="J13" s="79">
        <v>-17937</v>
      </c>
      <c r="K13" s="79">
        <v>-12866</v>
      </c>
      <c r="L13" s="79">
        <v>-1194</v>
      </c>
      <c r="M13" s="78">
        <v>-2441</v>
      </c>
      <c r="N13" s="79">
        <v>-4370</v>
      </c>
      <c r="O13" s="79">
        <v>-11244</v>
      </c>
      <c r="P13" s="79">
        <v>-3460</v>
      </c>
      <c r="Q13" s="78">
        <v>-13688</v>
      </c>
    </row>
    <row r="14" spans="1:17" ht="12" customHeight="1">
      <c r="C14" s="46" t="s">
        <v>156</v>
      </c>
      <c r="D14" s="79">
        <v>-657</v>
      </c>
      <c r="E14" s="78">
        <v>-2060</v>
      </c>
      <c r="F14" s="79">
        <v>-2179</v>
      </c>
      <c r="G14" s="79">
        <v>947</v>
      </c>
      <c r="H14" s="79">
        <v>-1114</v>
      </c>
      <c r="I14" s="78">
        <v>-3490</v>
      </c>
      <c r="J14" s="79">
        <v>-4617</v>
      </c>
      <c r="K14" s="79">
        <v>-3327</v>
      </c>
      <c r="L14" s="79">
        <v>-444</v>
      </c>
      <c r="M14" s="78">
        <v>-495</v>
      </c>
      <c r="N14" s="79">
        <v>1128</v>
      </c>
      <c r="O14" s="79">
        <v>889</v>
      </c>
      <c r="P14" s="79">
        <v>-540</v>
      </c>
      <c r="Q14" s="78">
        <v>-1571</v>
      </c>
    </row>
    <row r="15" spans="1:17" ht="12" customHeight="1">
      <c r="C15" s="46" t="s">
        <v>157</v>
      </c>
      <c r="D15" s="79">
        <v>-16363</v>
      </c>
      <c r="E15" s="78">
        <v>-17789</v>
      </c>
      <c r="F15" s="79">
        <v>-23473</v>
      </c>
      <c r="G15" s="79">
        <v>4507</v>
      </c>
      <c r="H15" s="79">
        <v>-7142</v>
      </c>
      <c r="I15" s="78">
        <v>-14001</v>
      </c>
      <c r="J15" s="79">
        <v>-14511</v>
      </c>
      <c r="K15" s="79">
        <v>-6672</v>
      </c>
      <c r="L15" s="79">
        <v>-4145</v>
      </c>
      <c r="M15" s="78">
        <v>-8580</v>
      </c>
      <c r="N15" s="79">
        <v>-9303</v>
      </c>
      <c r="O15" s="79">
        <v>3321</v>
      </c>
      <c r="P15" s="79">
        <v>-338</v>
      </c>
      <c r="Q15" s="78">
        <v>715</v>
      </c>
    </row>
    <row r="16" spans="1:17" ht="12" customHeight="1">
      <c r="C16" s="46" t="s">
        <v>83</v>
      </c>
      <c r="D16" s="79">
        <v>-4208</v>
      </c>
      <c r="E16" s="78">
        <v>-6830</v>
      </c>
      <c r="F16" s="79">
        <v>-11085</v>
      </c>
      <c r="G16" s="79">
        <v>-13128</v>
      </c>
      <c r="H16" s="79">
        <v>-4173</v>
      </c>
      <c r="I16" s="78">
        <v>-7320</v>
      </c>
      <c r="J16" s="79">
        <v>-10393</v>
      </c>
      <c r="K16" s="79">
        <v>-12417</v>
      </c>
      <c r="L16" s="79">
        <v>-4239</v>
      </c>
      <c r="M16" s="78">
        <v>-8986</v>
      </c>
      <c r="N16" s="79">
        <v>-12809</v>
      </c>
      <c r="O16" s="79">
        <v>-16133</v>
      </c>
      <c r="P16" s="79">
        <v>-5357</v>
      </c>
      <c r="Q16" s="78">
        <v>-6196</v>
      </c>
    </row>
    <row r="17" spans="1:17" ht="12" customHeight="1">
      <c r="C17" s="46" t="s">
        <v>84</v>
      </c>
      <c r="D17" s="79">
        <v>-7599</v>
      </c>
      <c r="E17" s="78">
        <v>-17063</v>
      </c>
      <c r="F17" s="79">
        <v>-21785</v>
      </c>
      <c r="G17" s="79">
        <v>-26801</v>
      </c>
      <c r="H17" s="79">
        <v>-4709</v>
      </c>
      <c r="I17" s="78">
        <v>-14492</v>
      </c>
      <c r="J17" s="79">
        <v>-22015</v>
      </c>
      <c r="K17" s="79">
        <v>-27895</v>
      </c>
      <c r="L17" s="79">
        <v>-6238</v>
      </c>
      <c r="M17" s="78">
        <v>-14654</v>
      </c>
      <c r="N17" s="79">
        <v>-20833</v>
      </c>
      <c r="O17" s="79">
        <v>-24846</v>
      </c>
      <c r="P17" s="79">
        <v>-7688</v>
      </c>
      <c r="Q17" s="78">
        <v>-14877</v>
      </c>
    </row>
    <row r="18" spans="1:17" ht="12" customHeight="1">
      <c r="C18" s="46" t="s">
        <v>85</v>
      </c>
      <c r="D18" s="79">
        <v>1021</v>
      </c>
      <c r="E18" s="78">
        <v>1848</v>
      </c>
      <c r="F18" s="79">
        <v>2548</v>
      </c>
      <c r="G18" s="79">
        <v>3123</v>
      </c>
      <c r="H18" s="79">
        <v>582</v>
      </c>
      <c r="I18" s="78">
        <v>803</v>
      </c>
      <c r="J18" s="79">
        <v>1167</v>
      </c>
      <c r="K18" s="79">
        <v>1469</v>
      </c>
      <c r="L18" s="79">
        <v>305</v>
      </c>
      <c r="M18" s="78">
        <v>593</v>
      </c>
      <c r="N18" s="79">
        <v>840</v>
      </c>
      <c r="O18" s="79">
        <v>1135</v>
      </c>
      <c r="P18" s="79">
        <v>262</v>
      </c>
      <c r="Q18" s="78">
        <v>503</v>
      </c>
    </row>
    <row r="19" spans="1:17" ht="12" customHeight="1">
      <c r="A19" s="48"/>
      <c r="B19" s="48"/>
      <c r="C19" s="75" t="s">
        <v>86</v>
      </c>
      <c r="D19" s="81">
        <v>313</v>
      </c>
      <c r="E19" s="80">
        <v>-902</v>
      </c>
      <c r="F19" s="81">
        <v>-5393</v>
      </c>
      <c r="G19" s="81">
        <v>-5411</v>
      </c>
      <c r="H19" s="81">
        <v>-712</v>
      </c>
      <c r="I19" s="80">
        <f>82+1406</f>
        <v>1488</v>
      </c>
      <c r="J19" s="81">
        <f>-68+4327</f>
        <v>4259</v>
      </c>
      <c r="K19" s="81">
        <v>13858</v>
      </c>
      <c r="L19" s="81">
        <v>690</v>
      </c>
      <c r="M19" s="80">
        <v>638</v>
      </c>
      <c r="N19" s="81">
        <v>4079</v>
      </c>
      <c r="O19" s="81">
        <v>11149</v>
      </c>
      <c r="P19" s="81">
        <v>-105</v>
      </c>
      <c r="Q19" s="80">
        <v>-1050</v>
      </c>
    </row>
    <row r="20" spans="1:17" ht="12" customHeight="1">
      <c r="D20" s="79"/>
      <c r="E20" s="78"/>
      <c r="F20" s="79"/>
      <c r="G20" s="79"/>
      <c r="H20" s="79"/>
      <c r="I20" s="78"/>
      <c r="J20" s="79"/>
      <c r="K20" s="79"/>
      <c r="L20" s="79"/>
      <c r="M20" s="78"/>
      <c r="N20" s="79"/>
      <c r="O20" s="79"/>
      <c r="P20" s="79"/>
      <c r="Q20" s="78"/>
    </row>
    <row r="21" spans="1:17" ht="12" customHeight="1">
      <c r="A21" s="49"/>
      <c r="B21" s="183" t="s">
        <v>87</v>
      </c>
      <c r="C21" s="49"/>
      <c r="D21" s="82">
        <v>22255</v>
      </c>
      <c r="E21" s="82">
        <v>63559</v>
      </c>
      <c r="F21" s="82">
        <v>105441</v>
      </c>
      <c r="G21" s="82">
        <v>145227</v>
      </c>
      <c r="H21" s="82">
        <v>13003</v>
      </c>
      <c r="I21" s="82">
        <v>41468</v>
      </c>
      <c r="J21" s="82">
        <v>76662</v>
      </c>
      <c r="K21" s="82">
        <v>131612</v>
      </c>
      <c r="L21" s="82">
        <v>25263</v>
      </c>
      <c r="M21" s="82">
        <v>56216</v>
      </c>
      <c r="N21" s="82">
        <v>98094</v>
      </c>
      <c r="O21" s="82">
        <v>145495</v>
      </c>
      <c r="P21" s="82">
        <v>25240</v>
      </c>
      <c r="Q21" s="82">
        <v>58479</v>
      </c>
    </row>
    <row r="22" spans="1:17" ht="12" customHeight="1">
      <c r="D22" s="79"/>
      <c r="E22" s="78"/>
      <c r="F22" s="79"/>
      <c r="G22" s="79"/>
      <c r="H22" s="79"/>
      <c r="I22" s="78"/>
      <c r="J22" s="79"/>
      <c r="K22" s="79"/>
      <c r="L22" s="79"/>
      <c r="M22" s="78"/>
      <c r="N22" s="79"/>
      <c r="O22" s="79"/>
      <c r="P22" s="79"/>
      <c r="Q22" s="78"/>
    </row>
    <row r="23" spans="1:17" ht="12" customHeight="1">
      <c r="A23" s="182" t="s">
        <v>88</v>
      </c>
      <c r="D23" s="79"/>
      <c r="E23" s="78"/>
      <c r="F23" s="79"/>
      <c r="G23" s="79"/>
      <c r="H23" s="79"/>
      <c r="I23" s="78"/>
      <c r="J23" s="79"/>
      <c r="K23" s="79"/>
      <c r="L23" s="79"/>
      <c r="M23" s="78"/>
      <c r="N23" s="79"/>
      <c r="O23" s="79"/>
      <c r="P23" s="79"/>
      <c r="Q23" s="78"/>
    </row>
    <row r="24" spans="1:17" ht="12" customHeight="1">
      <c r="C24" s="47"/>
      <c r="D24" s="79"/>
      <c r="E24" s="78"/>
      <c r="F24" s="79"/>
      <c r="G24" s="79"/>
      <c r="H24" s="79"/>
      <c r="I24" s="78"/>
      <c r="J24" s="79"/>
      <c r="K24" s="79"/>
      <c r="L24" s="79"/>
      <c r="M24" s="78"/>
      <c r="N24" s="79"/>
      <c r="O24" s="79"/>
      <c r="P24" s="79"/>
      <c r="Q24" s="78"/>
    </row>
    <row r="25" spans="1:17" ht="12" customHeight="1">
      <c r="C25" s="46" t="s">
        <v>89</v>
      </c>
      <c r="D25" s="79">
        <v>-23841</v>
      </c>
      <c r="E25" s="78">
        <v>-40181</v>
      </c>
      <c r="F25" s="79">
        <v>-70891</v>
      </c>
      <c r="G25" s="79">
        <v>-103315</v>
      </c>
      <c r="H25" s="79">
        <v>-16712</v>
      </c>
      <c r="I25" s="78">
        <v>-40620</v>
      </c>
      <c r="J25" s="79">
        <v>-117445</v>
      </c>
      <c r="K25" s="79">
        <v>-146122</v>
      </c>
      <c r="L25" s="79">
        <v>-17292</v>
      </c>
      <c r="M25" s="78">
        <v>-33330</v>
      </c>
      <c r="N25" s="79">
        <v>-53633</v>
      </c>
      <c r="O25" s="79">
        <v>-184364</v>
      </c>
      <c r="P25" s="79">
        <v>-12179</v>
      </c>
      <c r="Q25" s="78">
        <v>-35088</v>
      </c>
    </row>
    <row r="26" spans="1:17" ht="12" customHeight="1">
      <c r="C26" s="46" t="s">
        <v>90</v>
      </c>
      <c r="D26" s="79">
        <v>-13974</v>
      </c>
      <c r="E26" s="78">
        <v>-13881</v>
      </c>
      <c r="F26" s="79">
        <v>-1658</v>
      </c>
      <c r="G26" s="79">
        <v>6701</v>
      </c>
      <c r="H26" s="79">
        <v>-3875</v>
      </c>
      <c r="I26" s="78">
        <v>2758</v>
      </c>
      <c r="J26" s="79">
        <f>51018+3096</f>
        <v>54114</v>
      </c>
      <c r="K26" s="79">
        <v>25984</v>
      </c>
      <c r="L26" s="79">
        <v>-8031</v>
      </c>
      <c r="M26" s="78">
        <v>-9390</v>
      </c>
      <c r="N26" s="79">
        <v>-5791</v>
      </c>
      <c r="O26" s="79">
        <v>42211</v>
      </c>
      <c r="P26" s="79">
        <v>-10734</v>
      </c>
      <c r="Q26" s="78">
        <v>-6201</v>
      </c>
    </row>
    <row r="27" spans="1:17" ht="12" customHeight="1">
      <c r="C27" s="46" t="s">
        <v>91</v>
      </c>
      <c r="D27" s="79">
        <v>-23</v>
      </c>
      <c r="E27" s="78">
        <v>-2173</v>
      </c>
      <c r="F27" s="79">
        <v>-2388</v>
      </c>
      <c r="G27" s="79">
        <v>-2388</v>
      </c>
      <c r="H27" s="79">
        <v>0</v>
      </c>
      <c r="I27" s="78">
        <v>-100</v>
      </c>
      <c r="J27" s="79">
        <v>-494</v>
      </c>
      <c r="K27" s="79">
        <v>-871</v>
      </c>
      <c r="L27" s="79">
        <v>-201</v>
      </c>
      <c r="M27" s="78">
        <v>-428</v>
      </c>
      <c r="N27" s="79">
        <v>-1156</v>
      </c>
      <c r="O27" s="79">
        <v>-1210</v>
      </c>
      <c r="P27" s="79">
        <v>-1469</v>
      </c>
      <c r="Q27" s="78">
        <v>-15773</v>
      </c>
    </row>
    <row r="28" spans="1:17" ht="12" customHeight="1">
      <c r="C28" s="47" t="s">
        <v>92</v>
      </c>
      <c r="D28" s="79">
        <v>0</v>
      </c>
      <c r="E28" s="78">
        <v>108</v>
      </c>
      <c r="F28" s="79">
        <v>48</v>
      </c>
      <c r="G28" s="79">
        <v>48</v>
      </c>
      <c r="H28" s="79">
        <v>0</v>
      </c>
      <c r="I28" s="78">
        <v>0</v>
      </c>
      <c r="J28" s="79">
        <v>0</v>
      </c>
      <c r="K28" s="79">
        <v>0</v>
      </c>
      <c r="L28" s="79">
        <v>0</v>
      </c>
      <c r="M28" s="78">
        <v>0</v>
      </c>
      <c r="N28" s="79">
        <v>0</v>
      </c>
      <c r="O28" s="79">
        <v>0</v>
      </c>
      <c r="P28" s="79">
        <v>0</v>
      </c>
      <c r="Q28" s="78">
        <v>1815</v>
      </c>
    </row>
    <row r="29" spans="1:17" ht="12" customHeight="1">
      <c r="C29" s="46" t="s">
        <v>93</v>
      </c>
      <c r="D29" s="79">
        <v>21781</v>
      </c>
      <c r="E29" s="78">
        <v>22591</v>
      </c>
      <c r="F29" s="79">
        <v>15567</v>
      </c>
      <c r="G29" s="79">
        <v>10645</v>
      </c>
      <c r="H29" s="79">
        <v>12716</v>
      </c>
      <c r="I29" s="78">
        <v>20765</v>
      </c>
      <c r="J29" s="79">
        <v>18264</v>
      </c>
      <c r="K29" s="79">
        <v>13772</v>
      </c>
      <c r="L29" s="79">
        <v>-1992</v>
      </c>
      <c r="M29" s="78">
        <v>17526</v>
      </c>
      <c r="N29" s="79">
        <v>14498</v>
      </c>
      <c r="O29" s="79">
        <v>10227</v>
      </c>
      <c r="P29" s="79">
        <v>4134</v>
      </c>
      <c r="Q29" s="78">
        <v>17075</v>
      </c>
    </row>
    <row r="30" spans="1:17" ht="12" customHeight="1">
      <c r="C30" s="46" t="s">
        <v>94</v>
      </c>
      <c r="D30" s="79">
        <v>84</v>
      </c>
      <c r="E30" s="78">
        <v>84</v>
      </c>
      <c r="F30" s="79">
        <v>13421</v>
      </c>
      <c r="G30" s="79">
        <v>14388</v>
      </c>
      <c r="H30" s="79">
        <v>0</v>
      </c>
      <c r="I30" s="78">
        <v>0</v>
      </c>
      <c r="J30" s="79">
        <v>0</v>
      </c>
      <c r="K30" s="79">
        <v>0</v>
      </c>
      <c r="L30" s="79">
        <v>0</v>
      </c>
      <c r="M30" s="78">
        <v>0</v>
      </c>
      <c r="N30" s="79">
        <v>0</v>
      </c>
      <c r="O30" s="79">
        <v>0</v>
      </c>
      <c r="P30" s="79">
        <v>0</v>
      </c>
      <c r="Q30" s="78">
        <v>0</v>
      </c>
    </row>
    <row r="31" spans="1:17" ht="12" customHeight="1">
      <c r="A31" s="48"/>
      <c r="B31" s="48"/>
      <c r="C31" s="75" t="s">
        <v>95</v>
      </c>
      <c r="D31" s="81">
        <v>261</v>
      </c>
      <c r="E31" s="80">
        <v>435</v>
      </c>
      <c r="F31" s="81">
        <v>777</v>
      </c>
      <c r="G31" s="81">
        <v>1046</v>
      </c>
      <c r="H31" s="81">
        <v>165</v>
      </c>
      <c r="I31" s="80">
        <v>336</v>
      </c>
      <c r="J31" s="81">
        <v>548</v>
      </c>
      <c r="K31" s="81">
        <v>1188</v>
      </c>
      <c r="L31" s="81">
        <v>268</v>
      </c>
      <c r="M31" s="80">
        <v>1616</v>
      </c>
      <c r="N31" s="81">
        <v>2262</v>
      </c>
      <c r="O31" s="81">
        <v>2635</v>
      </c>
      <c r="P31" s="81">
        <v>235</v>
      </c>
      <c r="Q31" s="80">
        <v>737</v>
      </c>
    </row>
    <row r="32" spans="1:17" ht="12" customHeight="1">
      <c r="D32" s="79"/>
      <c r="E32" s="78"/>
      <c r="F32" s="79"/>
      <c r="G32" s="79"/>
      <c r="H32" s="79"/>
      <c r="I32" s="78"/>
      <c r="J32" s="79"/>
      <c r="K32" s="79"/>
      <c r="L32" s="79"/>
      <c r="M32" s="78"/>
      <c r="N32" s="79"/>
      <c r="O32" s="79"/>
      <c r="P32" s="79"/>
      <c r="Q32" s="78"/>
    </row>
    <row r="33" spans="1:17" ht="12" customHeight="1">
      <c r="A33" s="49"/>
      <c r="B33" s="183" t="s">
        <v>96</v>
      </c>
      <c r="C33" s="49"/>
      <c r="D33" s="82">
        <v>-15712</v>
      </c>
      <c r="E33" s="82">
        <v>-33017</v>
      </c>
      <c r="F33" s="82">
        <v>-45124</v>
      </c>
      <c r="G33" s="82">
        <v>-72875</v>
      </c>
      <c r="H33" s="82">
        <v>-7706</v>
      </c>
      <c r="I33" s="82">
        <v>-16861</v>
      </c>
      <c r="J33" s="82">
        <v>-45013</v>
      </c>
      <c r="K33" s="82">
        <v>-106049</v>
      </c>
      <c r="L33" s="82">
        <v>-27248</v>
      </c>
      <c r="M33" s="82">
        <v>-24006</v>
      </c>
      <c r="N33" s="82">
        <v>-43820</v>
      </c>
      <c r="O33" s="82">
        <v>-130501</v>
      </c>
      <c r="P33" s="82">
        <v>-20013</v>
      </c>
      <c r="Q33" s="82">
        <v>-37435</v>
      </c>
    </row>
    <row r="34" spans="1:17" ht="12" customHeight="1">
      <c r="C34" s="47"/>
      <c r="D34" s="79"/>
      <c r="E34" s="78"/>
      <c r="F34" s="79"/>
      <c r="G34" s="79"/>
      <c r="H34" s="79"/>
      <c r="I34" s="78"/>
      <c r="J34" s="79"/>
      <c r="K34" s="79"/>
      <c r="L34" s="79"/>
      <c r="M34" s="78"/>
      <c r="N34" s="79"/>
      <c r="O34" s="79"/>
      <c r="P34" s="79"/>
      <c r="Q34" s="78"/>
    </row>
    <row r="35" spans="1:17" ht="12" customHeight="1">
      <c r="A35" s="182" t="s">
        <v>97</v>
      </c>
      <c r="D35" s="79"/>
      <c r="E35" s="78"/>
      <c r="F35" s="79"/>
      <c r="G35" s="79"/>
      <c r="H35" s="79"/>
      <c r="I35" s="78"/>
      <c r="J35" s="79"/>
      <c r="K35" s="79"/>
      <c r="L35" s="79"/>
      <c r="M35" s="78"/>
      <c r="N35" s="79"/>
      <c r="O35" s="79"/>
      <c r="P35" s="79"/>
      <c r="Q35" s="78"/>
    </row>
    <row r="36" spans="1:17" ht="12" customHeight="1">
      <c r="D36" s="79"/>
      <c r="E36" s="78"/>
      <c r="F36" s="79"/>
      <c r="G36" s="79"/>
      <c r="H36" s="79"/>
      <c r="I36" s="78"/>
      <c r="J36" s="79"/>
      <c r="K36" s="79"/>
      <c r="L36" s="79"/>
      <c r="M36" s="78"/>
      <c r="N36" s="79"/>
      <c r="O36" s="79"/>
      <c r="P36" s="79"/>
      <c r="Q36" s="78"/>
    </row>
    <row r="37" spans="1:17" ht="12" customHeight="1">
      <c r="C37" s="50" t="s">
        <v>98</v>
      </c>
      <c r="D37" s="79">
        <v>-27</v>
      </c>
      <c r="E37" s="78">
        <v>-65954</v>
      </c>
      <c r="F37" s="79">
        <v>-66063</v>
      </c>
      <c r="G37" s="79">
        <v>-66104</v>
      </c>
      <c r="H37" s="79">
        <v>-10</v>
      </c>
      <c r="I37" s="78">
        <v>-65174</v>
      </c>
      <c r="J37" s="79">
        <v>-65361</v>
      </c>
      <c r="K37" s="79">
        <v>-65405</v>
      </c>
      <c r="L37" s="79">
        <v>-4</v>
      </c>
      <c r="M37" s="78">
        <v>-6411</v>
      </c>
      <c r="N37" s="79">
        <v>-6705</v>
      </c>
      <c r="O37" s="79">
        <v>-8008</v>
      </c>
      <c r="P37" s="79">
        <v>-37</v>
      </c>
      <c r="Q37" s="78">
        <v>-6158</v>
      </c>
    </row>
    <row r="38" spans="1:17" ht="12" customHeight="1">
      <c r="C38" s="50" t="s">
        <v>99</v>
      </c>
      <c r="D38" s="79">
        <v>21666</v>
      </c>
      <c r="E38" s="78">
        <v>33997</v>
      </c>
      <c r="F38" s="79">
        <v>6625</v>
      </c>
      <c r="G38" s="79">
        <v>-2922</v>
      </c>
      <c r="H38" s="79">
        <v>13591</v>
      </c>
      <c r="I38" s="78">
        <v>41107</v>
      </c>
      <c r="J38" s="79">
        <v>40367</v>
      </c>
      <c r="K38" s="79">
        <v>50244</v>
      </c>
      <c r="L38" s="79">
        <v>12246</v>
      </c>
      <c r="M38" s="78">
        <v>-12828</v>
      </c>
      <c r="N38" s="79">
        <v>-34492</v>
      </c>
      <c r="O38" s="79">
        <v>10998</v>
      </c>
      <c r="P38" s="79">
        <v>-3456</v>
      </c>
      <c r="Q38" s="78">
        <v>-11317</v>
      </c>
    </row>
    <row r="39" spans="1:17" ht="12" customHeight="1">
      <c r="A39" s="48"/>
      <c r="B39" s="48"/>
      <c r="C39" s="190" t="s">
        <v>187</v>
      </c>
      <c r="D39" s="81">
        <v>-271</v>
      </c>
      <c r="E39" s="80">
        <v>-538</v>
      </c>
      <c r="F39" s="81">
        <v>-806</v>
      </c>
      <c r="G39" s="81">
        <v>-2036</v>
      </c>
      <c r="H39" s="81">
        <v>-118</v>
      </c>
      <c r="I39" s="80">
        <v>-739</v>
      </c>
      <c r="J39" s="81">
        <v>-6154</v>
      </c>
      <c r="K39" s="81">
        <v>-11157</v>
      </c>
      <c r="L39" s="81">
        <v>-11430</v>
      </c>
      <c r="M39" s="80">
        <v>-14027</v>
      </c>
      <c r="N39" s="81">
        <v>-15581</v>
      </c>
      <c r="O39" s="81">
        <v>-18541</v>
      </c>
      <c r="P39" s="81">
        <v>-2534</v>
      </c>
      <c r="Q39" s="80">
        <v>-5372</v>
      </c>
    </row>
    <row r="40" spans="1:17" ht="12" customHeight="1">
      <c r="D40" s="79"/>
      <c r="E40" s="78"/>
      <c r="F40" s="79"/>
      <c r="G40" s="79"/>
      <c r="H40" s="79"/>
      <c r="I40" s="78"/>
      <c r="J40" s="79"/>
      <c r="K40" s="79"/>
      <c r="L40" s="79"/>
      <c r="M40" s="78"/>
      <c r="N40" s="79"/>
      <c r="O40" s="79"/>
      <c r="P40" s="79"/>
      <c r="Q40" s="78"/>
    </row>
    <row r="41" spans="1:17" ht="12" customHeight="1">
      <c r="A41" s="49"/>
      <c r="B41" s="183" t="s">
        <v>100</v>
      </c>
      <c r="C41" s="49"/>
      <c r="D41" s="82">
        <v>21368</v>
      </c>
      <c r="E41" s="82">
        <v>-32495</v>
      </c>
      <c r="F41" s="82">
        <v>-60244</v>
      </c>
      <c r="G41" s="82">
        <v>-71062</v>
      </c>
      <c r="H41" s="82">
        <v>13463</v>
      </c>
      <c r="I41" s="82">
        <v>-24806</v>
      </c>
      <c r="J41" s="82">
        <v>-31148</v>
      </c>
      <c r="K41" s="82">
        <v>-26318</v>
      </c>
      <c r="L41" s="82">
        <v>812</v>
      </c>
      <c r="M41" s="82">
        <v>-33266</v>
      </c>
      <c r="N41" s="82">
        <v>-56778</v>
      </c>
      <c r="O41" s="82">
        <v>-15551</v>
      </c>
      <c r="P41" s="82">
        <v>-6027</v>
      </c>
      <c r="Q41" s="82">
        <v>-22847</v>
      </c>
    </row>
    <row r="42" spans="1:17" ht="12" customHeight="1">
      <c r="D42" s="79"/>
      <c r="E42" s="78"/>
      <c r="F42" s="79"/>
      <c r="G42" s="79"/>
      <c r="H42" s="79"/>
      <c r="I42" s="78"/>
      <c r="J42" s="79"/>
      <c r="K42" s="79"/>
      <c r="L42" s="79"/>
      <c r="M42" s="78"/>
      <c r="N42" s="79"/>
      <c r="O42" s="79"/>
      <c r="P42" s="79"/>
      <c r="Q42" s="78"/>
    </row>
    <row r="43" spans="1:17" ht="12" customHeight="1">
      <c r="A43" s="49"/>
      <c r="B43" s="183" t="s">
        <v>101</v>
      </c>
      <c r="C43" s="49"/>
      <c r="D43" s="82">
        <v>-997</v>
      </c>
      <c r="E43" s="82">
        <v>-506</v>
      </c>
      <c r="F43" s="82">
        <v>-657</v>
      </c>
      <c r="G43" s="82">
        <v>-530</v>
      </c>
      <c r="H43" s="82">
        <v>828</v>
      </c>
      <c r="I43" s="82">
        <v>106</v>
      </c>
      <c r="J43" s="82">
        <v>210</v>
      </c>
      <c r="K43" s="82">
        <v>177</v>
      </c>
      <c r="L43" s="82">
        <v>288</v>
      </c>
      <c r="M43" s="82">
        <v>390</v>
      </c>
      <c r="N43" s="82">
        <v>331</v>
      </c>
      <c r="O43" s="82">
        <v>549</v>
      </c>
      <c r="P43" s="82">
        <v>-492</v>
      </c>
      <c r="Q43" s="82">
        <v>-10</v>
      </c>
    </row>
    <row r="44" spans="1:17" ht="12" customHeight="1">
      <c r="C44" s="47"/>
      <c r="D44" s="84"/>
      <c r="E44" s="83"/>
      <c r="F44" s="84"/>
      <c r="G44" s="84"/>
      <c r="H44" s="84"/>
      <c r="I44" s="83"/>
      <c r="J44" s="84"/>
      <c r="K44" s="84"/>
      <c r="L44" s="84"/>
      <c r="M44" s="83"/>
      <c r="N44" s="84"/>
      <c r="O44" s="84"/>
      <c r="P44" s="84"/>
      <c r="Q44" s="83"/>
    </row>
    <row r="45" spans="1:17" ht="12" customHeight="1">
      <c r="A45" s="49"/>
      <c r="B45" s="183" t="s">
        <v>102</v>
      </c>
      <c r="C45" s="49"/>
      <c r="D45" s="82">
        <v>26914</v>
      </c>
      <c r="E45" s="82">
        <v>-2459</v>
      </c>
      <c r="F45" s="82">
        <v>-584</v>
      </c>
      <c r="G45" s="82">
        <v>760</v>
      </c>
      <c r="H45" s="82">
        <v>19588</v>
      </c>
      <c r="I45" s="82">
        <v>-93</v>
      </c>
      <c r="J45" s="82">
        <v>711</v>
      </c>
      <c r="K45" s="82">
        <v>-578</v>
      </c>
      <c r="L45" s="82">
        <v>-885</v>
      </c>
      <c r="M45" s="82">
        <v>-666</v>
      </c>
      <c r="N45" s="82">
        <v>-2173</v>
      </c>
      <c r="O45" s="82">
        <v>-8</v>
      </c>
      <c r="P45" s="82">
        <v>-1292</v>
      </c>
      <c r="Q45" s="82">
        <v>-1813</v>
      </c>
    </row>
    <row r="46" spans="1:17" ht="12" customHeight="1">
      <c r="C46" s="47"/>
      <c r="D46" s="79"/>
      <c r="E46" s="78"/>
      <c r="F46" s="79"/>
      <c r="G46" s="79"/>
      <c r="H46" s="79"/>
      <c r="I46" s="78"/>
      <c r="J46" s="79"/>
      <c r="K46" s="79"/>
      <c r="L46" s="79"/>
      <c r="M46" s="78"/>
      <c r="N46" s="79"/>
      <c r="O46" s="79"/>
      <c r="P46" s="79"/>
      <c r="Q46" s="78"/>
    </row>
    <row r="47" spans="1:17" ht="12" customHeight="1">
      <c r="C47" s="46" t="s">
        <v>103</v>
      </c>
      <c r="D47" s="79">
        <v>14451</v>
      </c>
      <c r="E47" s="78">
        <v>14451</v>
      </c>
      <c r="F47" s="79">
        <v>14451</v>
      </c>
      <c r="G47" s="79">
        <v>14451</v>
      </c>
      <c r="H47" s="79">
        <v>15211</v>
      </c>
      <c r="I47" s="78">
        <v>15211</v>
      </c>
      <c r="J47" s="79">
        <v>15211</v>
      </c>
      <c r="K47" s="79">
        <v>15211</v>
      </c>
      <c r="L47" s="79">
        <v>14633</v>
      </c>
      <c r="M47" s="78">
        <v>14633</v>
      </c>
      <c r="N47" s="79">
        <v>14633</v>
      </c>
      <c r="O47" s="79">
        <v>14633</v>
      </c>
      <c r="P47" s="79">
        <v>14625</v>
      </c>
      <c r="Q47" s="78">
        <v>14625</v>
      </c>
    </row>
    <row r="48" spans="1:17" ht="12" customHeight="1">
      <c r="D48" s="79"/>
      <c r="E48" s="78"/>
      <c r="F48" s="79"/>
      <c r="G48" s="79"/>
      <c r="H48" s="79"/>
      <c r="I48" s="78"/>
      <c r="J48" s="79"/>
      <c r="K48" s="79"/>
      <c r="L48" s="79"/>
      <c r="M48" s="78"/>
      <c r="N48" s="79"/>
      <c r="O48" s="79"/>
      <c r="P48" s="79"/>
      <c r="Q48" s="78"/>
    </row>
    <row r="49" spans="1:17" ht="12" customHeight="1">
      <c r="A49" s="48"/>
      <c r="B49" s="48"/>
      <c r="C49" s="75" t="s">
        <v>104</v>
      </c>
      <c r="D49" s="81">
        <v>41365</v>
      </c>
      <c r="E49" s="80">
        <v>11992</v>
      </c>
      <c r="F49" s="81">
        <v>13867</v>
      </c>
      <c r="G49" s="81">
        <v>15211</v>
      </c>
      <c r="H49" s="81">
        <v>34799</v>
      </c>
      <c r="I49" s="80">
        <v>15118</v>
      </c>
      <c r="J49" s="81">
        <v>15922</v>
      </c>
      <c r="K49" s="81">
        <v>14633</v>
      </c>
      <c r="L49" s="81">
        <v>13748</v>
      </c>
      <c r="M49" s="80">
        <v>13967</v>
      </c>
      <c r="N49" s="81">
        <v>12460</v>
      </c>
      <c r="O49" s="81">
        <v>14625</v>
      </c>
      <c r="P49" s="81">
        <v>13333</v>
      </c>
      <c r="Q49" s="80">
        <v>12812</v>
      </c>
    </row>
    <row r="50" spans="1:17" ht="12" customHeight="1">
      <c r="D50" s="79"/>
      <c r="E50" s="78"/>
      <c r="F50" s="79"/>
      <c r="G50" s="79"/>
      <c r="H50" s="79"/>
      <c r="I50" s="78"/>
      <c r="J50" s="79"/>
      <c r="K50" s="79"/>
      <c r="L50" s="79"/>
      <c r="M50" s="78"/>
      <c r="N50" s="79"/>
      <c r="O50" s="79"/>
      <c r="P50" s="79"/>
      <c r="Q50" s="78"/>
    </row>
    <row r="51" spans="1:17" ht="14.25" thickBot="1">
      <c r="A51" s="51"/>
      <c r="B51" s="184" t="s">
        <v>242</v>
      </c>
      <c r="C51" s="51"/>
      <c r="D51" s="85">
        <f t="shared" ref="D51:P51" si="0">+D21+D33-D29+D39</f>
        <v>-15509</v>
      </c>
      <c r="E51" s="85">
        <f t="shared" si="0"/>
        <v>7413</v>
      </c>
      <c r="F51" s="85">
        <f t="shared" si="0"/>
        <v>43944</v>
      </c>
      <c r="G51" s="85">
        <f t="shared" si="0"/>
        <v>59671</v>
      </c>
      <c r="H51" s="85">
        <f t="shared" si="0"/>
        <v>-7537</v>
      </c>
      <c r="I51" s="85">
        <f t="shared" si="0"/>
        <v>3103</v>
      </c>
      <c r="J51" s="85">
        <f t="shared" si="0"/>
        <v>7231</v>
      </c>
      <c r="K51" s="85">
        <f t="shared" si="0"/>
        <v>634</v>
      </c>
      <c r="L51" s="85">
        <f t="shared" si="0"/>
        <v>-11423</v>
      </c>
      <c r="M51" s="85">
        <f t="shared" si="0"/>
        <v>657</v>
      </c>
      <c r="N51" s="85">
        <f t="shared" si="0"/>
        <v>24195</v>
      </c>
      <c r="O51" s="85">
        <f t="shared" si="0"/>
        <v>-13774</v>
      </c>
      <c r="P51" s="85">
        <f t="shared" si="0"/>
        <v>-1441</v>
      </c>
      <c r="Q51" s="85">
        <f>+Q21+Q33-Q29+Q39</f>
        <v>-1403</v>
      </c>
    </row>
    <row r="52" spans="1:17" s="1" customFormat="1" ht="12.75">
      <c r="A52" s="23"/>
      <c r="B52" s="23"/>
      <c r="C52" s="23"/>
    </row>
    <row r="53" spans="1:17" ht="18.75">
      <c r="A53" s="93" t="s">
        <v>243</v>
      </c>
      <c r="D53" s="185"/>
      <c r="E53" s="180"/>
      <c r="F53" s="185"/>
      <c r="G53" s="185"/>
      <c r="H53" s="185"/>
      <c r="I53" s="180"/>
      <c r="J53" s="185"/>
      <c r="K53" s="185"/>
      <c r="L53" s="185"/>
      <c r="M53" s="180"/>
      <c r="N53" s="180"/>
      <c r="O53" s="185"/>
      <c r="P53" s="185"/>
      <c r="Q53" s="180"/>
    </row>
    <row r="54" spans="1:17" ht="12" customHeight="1">
      <c r="A54" s="30"/>
      <c r="D54" s="185"/>
      <c r="F54" s="185"/>
      <c r="H54" s="185"/>
      <c r="J54" s="185"/>
      <c r="L54" s="185"/>
    </row>
    <row r="55" spans="1:17" ht="12" customHeight="1">
      <c r="D55" s="185"/>
      <c r="F55" s="185"/>
      <c r="H55" s="185"/>
      <c r="J55" s="185"/>
      <c r="L55" s="185"/>
    </row>
    <row r="56" spans="1:17" ht="12" customHeight="1">
      <c r="D56" s="16"/>
      <c r="F56" s="16"/>
      <c r="H56" s="16"/>
      <c r="J56" s="16"/>
      <c r="L56" s="16"/>
    </row>
    <row r="57" spans="1:17" ht="12" customHeight="1">
      <c r="D57" s="16"/>
      <c r="F57" s="16"/>
      <c r="H57" s="16"/>
      <c r="J57" s="16"/>
      <c r="L57" s="16"/>
    </row>
    <row r="58" spans="1:17" ht="12" customHeight="1">
      <c r="D58" s="16"/>
      <c r="F58" s="16"/>
      <c r="H58" s="16"/>
      <c r="J58" s="16"/>
      <c r="L58" s="16"/>
    </row>
  </sheetData>
  <pageMargins left="0.59055118110236227" right="0.59055118110236227" top="0.59055118110236227" bottom="0.59055118110236227" header="0.51181102362204722" footer="0.51181102362204722"/>
  <pageSetup paperSize="9" scale="6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115"/>
  <sheetViews>
    <sheetView showGridLines="0" view="pageBreakPreview" zoomScaleNormal="100" zoomScaleSheetLayoutView="100" workbookViewId="0">
      <pane xSplit="3" ySplit="4" topLeftCell="D5" activePane="bottomRight" state="frozen"/>
      <selection activeCell="S29" sqref="S29"/>
      <selection pane="topRight" activeCell="S29" sqref="S29"/>
      <selection pane="bottomLeft" activeCell="S29" sqref="S29"/>
      <selection pane="bottomRight" activeCell="I1" sqref="I1"/>
    </sheetView>
  </sheetViews>
  <sheetFormatPr defaultColWidth="7.28515625" defaultRowHeight="12.75"/>
  <cols>
    <col min="1" max="2" width="3.42578125" style="237" customWidth="1"/>
    <col min="3" max="3" width="42.85546875" style="237" customWidth="1"/>
    <col min="4" max="9" width="12.7109375" style="315" customWidth="1"/>
    <col min="10" max="16384" width="7.28515625" style="315"/>
  </cols>
  <sheetData>
    <row r="1" spans="1:9" ht="12" customHeight="1">
      <c r="A1" s="223" t="s">
        <v>0</v>
      </c>
      <c r="B1" s="313"/>
      <c r="C1" s="314"/>
      <c r="D1" s="225">
        <v>2014</v>
      </c>
      <c r="E1" s="225">
        <v>2014</v>
      </c>
      <c r="F1" s="225">
        <v>2014</v>
      </c>
      <c r="G1" s="225">
        <v>2014</v>
      </c>
      <c r="H1" s="225">
        <v>2015</v>
      </c>
      <c r="I1" s="225">
        <v>2015</v>
      </c>
    </row>
    <row r="2" spans="1:9" ht="12" customHeight="1">
      <c r="A2" s="316" t="s">
        <v>105</v>
      </c>
      <c r="B2" s="238"/>
      <c r="C2" s="317"/>
      <c r="D2" s="229" t="s">
        <v>172</v>
      </c>
      <c r="E2" s="229" t="s">
        <v>173</v>
      </c>
      <c r="F2" s="229" t="s">
        <v>174</v>
      </c>
      <c r="G2" s="229" t="s">
        <v>175</v>
      </c>
      <c r="H2" s="229" t="s">
        <v>172</v>
      </c>
      <c r="I2" s="229" t="s">
        <v>173</v>
      </c>
    </row>
    <row r="3" spans="1:9" ht="12" customHeight="1">
      <c r="A3" s="316"/>
      <c r="B3" s="238"/>
      <c r="C3" s="317"/>
      <c r="D3" s="229"/>
      <c r="E3" s="229"/>
      <c r="F3" s="229"/>
      <c r="G3" s="229"/>
      <c r="H3" s="229"/>
      <c r="I3" s="229"/>
    </row>
    <row r="4" spans="1:9" ht="12" customHeight="1">
      <c r="A4" s="318" t="s">
        <v>180</v>
      </c>
      <c r="B4" s="319"/>
      <c r="C4" s="320"/>
      <c r="D4" s="234"/>
      <c r="E4" s="234"/>
      <c r="F4" s="234"/>
      <c r="G4" s="234"/>
      <c r="H4" s="234"/>
      <c r="I4" s="234"/>
    </row>
    <row r="5" spans="1:9" ht="12" customHeight="1">
      <c r="D5" s="321"/>
      <c r="E5" s="322"/>
      <c r="F5" s="321"/>
      <c r="G5" s="321"/>
      <c r="H5" s="321"/>
      <c r="I5" s="322"/>
    </row>
    <row r="6" spans="1:9" ht="12" customHeight="1">
      <c r="A6" s="91" t="s">
        <v>106</v>
      </c>
      <c r="B6" s="86"/>
      <c r="D6" s="323"/>
      <c r="E6" s="324"/>
      <c r="F6" s="323"/>
      <c r="G6" s="323"/>
      <c r="H6" s="323"/>
      <c r="I6" s="324"/>
    </row>
    <row r="7" spans="1:9" ht="12" customHeight="1">
      <c r="A7" s="86"/>
      <c r="C7" s="86"/>
      <c r="D7" s="321"/>
      <c r="E7" s="322"/>
      <c r="F7" s="321"/>
      <c r="G7" s="321"/>
      <c r="H7" s="321"/>
      <c r="I7" s="322"/>
    </row>
    <row r="8" spans="1:9" ht="12" customHeight="1">
      <c r="A8" s="325"/>
      <c r="B8" s="326"/>
      <c r="C8" s="325" t="s">
        <v>107</v>
      </c>
      <c r="D8" s="327">
        <v>34663</v>
      </c>
      <c r="E8" s="328">
        <v>36029</v>
      </c>
      <c r="F8" s="327">
        <v>37329</v>
      </c>
      <c r="G8" s="327">
        <v>36739</v>
      </c>
      <c r="H8" s="327">
        <v>35684</v>
      </c>
      <c r="I8" s="328">
        <v>32713</v>
      </c>
    </row>
    <row r="9" spans="1:9" ht="12" customHeight="1">
      <c r="A9" s="325"/>
      <c r="B9" s="326"/>
      <c r="C9" s="325" t="s">
        <v>13</v>
      </c>
      <c r="D9" s="327">
        <v>12619</v>
      </c>
      <c r="E9" s="328">
        <v>13233</v>
      </c>
      <c r="F9" s="327">
        <v>13728</v>
      </c>
      <c r="G9" s="327">
        <v>13970</v>
      </c>
      <c r="H9" s="327">
        <v>14082</v>
      </c>
      <c r="I9" s="328">
        <v>14631</v>
      </c>
    </row>
    <row r="10" spans="1:9" ht="12" customHeight="1">
      <c r="C10" s="325" t="s">
        <v>14</v>
      </c>
      <c r="D10" s="329">
        <v>10413</v>
      </c>
      <c r="E10" s="330">
        <v>11797</v>
      </c>
      <c r="F10" s="329">
        <v>13364</v>
      </c>
      <c r="G10" s="329">
        <v>17163</v>
      </c>
      <c r="H10" s="329">
        <v>12236</v>
      </c>
      <c r="I10" s="330">
        <v>13386</v>
      </c>
    </row>
    <row r="11" spans="1:9" ht="12" customHeight="1">
      <c r="A11" s="86"/>
      <c r="B11" s="326" t="s">
        <v>109</v>
      </c>
      <c r="D11" s="323">
        <v>57695</v>
      </c>
      <c r="E11" s="324">
        <v>61059</v>
      </c>
      <c r="F11" s="323">
        <v>64421</v>
      </c>
      <c r="G11" s="323">
        <v>67872</v>
      </c>
      <c r="H11" s="323">
        <v>62002</v>
      </c>
      <c r="I11" s="324">
        <v>60730</v>
      </c>
    </row>
    <row r="12" spans="1:9" ht="12" customHeight="1">
      <c r="A12" s="86"/>
      <c r="C12" s="86"/>
      <c r="D12" s="329"/>
      <c r="E12" s="330"/>
      <c r="F12" s="329"/>
      <c r="G12" s="329"/>
      <c r="H12" s="329"/>
      <c r="I12" s="330"/>
    </row>
    <row r="13" spans="1:9" s="368" customFormat="1" ht="12" customHeight="1">
      <c r="A13" s="237"/>
      <c r="B13" s="237"/>
      <c r="C13" s="237" t="s">
        <v>107</v>
      </c>
      <c r="D13" s="329">
        <v>11346</v>
      </c>
      <c r="E13" s="330">
        <v>11143</v>
      </c>
      <c r="F13" s="329">
        <v>11096</v>
      </c>
      <c r="G13" s="329">
        <v>10755</v>
      </c>
      <c r="H13" s="329">
        <v>10719</v>
      </c>
      <c r="I13" s="330">
        <v>10669</v>
      </c>
    </row>
    <row r="14" spans="1:9" s="368" customFormat="1" ht="12" customHeight="1">
      <c r="A14" s="237"/>
      <c r="B14" s="237"/>
      <c r="C14" s="237" t="s">
        <v>206</v>
      </c>
      <c r="D14" s="327">
        <v>8828</v>
      </c>
      <c r="E14" s="328">
        <v>8935</v>
      </c>
      <c r="F14" s="327">
        <v>8997</v>
      </c>
      <c r="G14" s="327">
        <v>9341</v>
      </c>
      <c r="H14" s="327">
        <v>9627</v>
      </c>
      <c r="I14" s="328">
        <v>10590</v>
      </c>
    </row>
    <row r="15" spans="1:9" s="368" customFormat="1" ht="12" customHeight="1">
      <c r="A15" s="237"/>
      <c r="B15" s="237"/>
      <c r="C15" s="237" t="s">
        <v>108</v>
      </c>
      <c r="D15" s="327">
        <v>8216</v>
      </c>
      <c r="E15" s="328">
        <v>8356</v>
      </c>
      <c r="F15" s="327">
        <v>8533</v>
      </c>
      <c r="G15" s="327">
        <v>8675</v>
      </c>
      <c r="H15" s="327">
        <v>9027</v>
      </c>
      <c r="I15" s="328">
        <v>9255</v>
      </c>
    </row>
    <row r="16" spans="1:9" ht="12" customHeight="1">
      <c r="C16" s="87" t="s">
        <v>12</v>
      </c>
      <c r="D16" s="327">
        <v>13653</v>
      </c>
      <c r="E16" s="328">
        <v>12800</v>
      </c>
      <c r="F16" s="327">
        <v>13193</v>
      </c>
      <c r="G16" s="327">
        <v>12419</v>
      </c>
      <c r="H16" s="327">
        <v>12905</v>
      </c>
      <c r="I16" s="328">
        <v>13145</v>
      </c>
    </row>
    <row r="17" spans="1:9" ht="12" customHeight="1">
      <c r="A17" s="86"/>
      <c r="B17" s="326" t="s">
        <v>113</v>
      </c>
      <c r="D17" s="323">
        <v>42043</v>
      </c>
      <c r="E17" s="324">
        <v>41234</v>
      </c>
      <c r="F17" s="323">
        <v>41819</v>
      </c>
      <c r="G17" s="323">
        <v>41190</v>
      </c>
      <c r="H17" s="323">
        <v>42278</v>
      </c>
      <c r="I17" s="324">
        <v>43659</v>
      </c>
    </row>
    <row r="18" spans="1:9" ht="12" customHeight="1">
      <c r="B18" s="86"/>
      <c r="D18" s="323"/>
      <c r="E18" s="324"/>
      <c r="F18" s="323"/>
      <c r="G18" s="323"/>
      <c r="H18" s="323"/>
      <c r="I18" s="324"/>
    </row>
    <row r="19" spans="1:9" ht="12" customHeight="1">
      <c r="B19" s="86" t="s">
        <v>114</v>
      </c>
      <c r="D19" s="323">
        <v>409</v>
      </c>
      <c r="E19" s="324">
        <v>431</v>
      </c>
      <c r="F19" s="323">
        <v>519</v>
      </c>
      <c r="G19" s="323">
        <v>675</v>
      </c>
      <c r="H19" s="323">
        <v>435</v>
      </c>
      <c r="I19" s="324">
        <v>757</v>
      </c>
    </row>
    <row r="20" spans="1:9" ht="12" customHeight="1">
      <c r="B20" s="86"/>
      <c r="D20" s="327"/>
      <c r="E20" s="328"/>
      <c r="F20" s="327"/>
      <c r="G20" s="327"/>
      <c r="H20" s="327"/>
      <c r="I20" s="328"/>
    </row>
    <row r="21" spans="1:9" ht="12" customHeight="1">
      <c r="A21" s="86"/>
      <c r="B21" s="326" t="s">
        <v>160</v>
      </c>
      <c r="D21" s="323">
        <v>13509</v>
      </c>
      <c r="E21" s="324">
        <v>8096</v>
      </c>
      <c r="F21" s="323">
        <v>8726</v>
      </c>
      <c r="G21" s="323">
        <v>11968</v>
      </c>
      <c r="H21" s="323">
        <v>16790</v>
      </c>
      <c r="I21" s="324">
        <v>10444</v>
      </c>
    </row>
    <row r="22" spans="1:9" ht="12" customHeight="1">
      <c r="B22" s="331"/>
      <c r="D22" s="327"/>
      <c r="E22" s="328"/>
      <c r="F22" s="327"/>
      <c r="G22" s="327"/>
      <c r="H22" s="327"/>
      <c r="I22" s="328"/>
    </row>
    <row r="23" spans="1:9" ht="12" customHeight="1">
      <c r="A23" s="88" t="s">
        <v>110</v>
      </c>
      <c r="B23" s="332"/>
      <c r="C23" s="333"/>
      <c r="D23" s="334">
        <v>113656</v>
      </c>
      <c r="E23" s="334">
        <v>110820</v>
      </c>
      <c r="F23" s="334">
        <v>115485</v>
      </c>
      <c r="G23" s="334">
        <v>121705</v>
      </c>
      <c r="H23" s="334">
        <v>121505</v>
      </c>
      <c r="I23" s="334">
        <v>115590</v>
      </c>
    </row>
    <row r="24" spans="1:9" ht="12" customHeight="1">
      <c r="B24" s="331"/>
      <c r="D24" s="327"/>
      <c r="E24" s="328"/>
      <c r="F24" s="327"/>
      <c r="G24" s="327"/>
      <c r="H24" s="327"/>
      <c r="I24" s="328"/>
    </row>
    <row r="25" spans="1:9" ht="12" customHeight="1">
      <c r="A25" s="88" t="s">
        <v>18</v>
      </c>
      <c r="B25" s="332"/>
      <c r="C25" s="333"/>
      <c r="D25" s="334">
        <v>-40161</v>
      </c>
      <c r="E25" s="334">
        <v>-35184</v>
      </c>
      <c r="F25" s="334">
        <v>-38562</v>
      </c>
      <c r="G25" s="334">
        <v>-49837</v>
      </c>
      <c r="H25" s="334">
        <v>-45441</v>
      </c>
      <c r="I25" s="334">
        <v>-37967</v>
      </c>
    </row>
    <row r="26" spans="1:9" ht="12" customHeight="1">
      <c r="B26" s="331"/>
      <c r="D26" s="327"/>
      <c r="E26" s="328"/>
      <c r="F26" s="327"/>
      <c r="G26" s="327"/>
      <c r="H26" s="327"/>
      <c r="I26" s="328"/>
    </row>
    <row r="27" spans="1:9" ht="12" customHeight="1">
      <c r="A27" s="88" t="s">
        <v>190</v>
      </c>
      <c r="B27" s="332"/>
      <c r="C27" s="333"/>
      <c r="D27" s="334">
        <v>73495</v>
      </c>
      <c r="E27" s="334">
        <v>75636</v>
      </c>
      <c r="F27" s="334">
        <v>76923</v>
      </c>
      <c r="G27" s="334">
        <v>71868</v>
      </c>
      <c r="H27" s="334">
        <v>76064</v>
      </c>
      <c r="I27" s="334">
        <v>77623</v>
      </c>
    </row>
    <row r="28" spans="1:9" ht="12" customHeight="1">
      <c r="A28" s="86"/>
      <c r="B28" s="335"/>
      <c r="C28" s="241" t="s">
        <v>182</v>
      </c>
      <c r="D28" s="327">
        <v>-5132</v>
      </c>
      <c r="E28" s="328">
        <v>-5112</v>
      </c>
      <c r="F28" s="327">
        <v>-5233</v>
      </c>
      <c r="G28" s="327">
        <v>-5417</v>
      </c>
      <c r="H28" s="327">
        <v>-12139</v>
      </c>
      <c r="I28" s="328">
        <v>-5273</v>
      </c>
    </row>
    <row r="29" spans="1:9" ht="12" customHeight="1">
      <c r="A29" s="86"/>
      <c r="B29" s="335"/>
      <c r="C29" s="241" t="s">
        <v>181</v>
      </c>
      <c r="D29" s="327">
        <v>-6950</v>
      </c>
      <c r="E29" s="328"/>
      <c r="F29" s="327"/>
      <c r="G29" s="327"/>
      <c r="H29" s="327"/>
      <c r="I29" s="328">
        <v>0</v>
      </c>
    </row>
    <row r="30" spans="1:9" ht="12" customHeight="1">
      <c r="A30" s="86"/>
      <c r="B30" s="335"/>
      <c r="C30" s="241" t="s">
        <v>191</v>
      </c>
      <c r="D30" s="327">
        <v>-32246</v>
      </c>
      <c r="E30" s="328">
        <v>-33102</v>
      </c>
      <c r="F30" s="327">
        <v>-35299</v>
      </c>
      <c r="G30" s="327">
        <v>-36212</v>
      </c>
      <c r="H30" s="327">
        <v>-31412</v>
      </c>
      <c r="I30" s="328">
        <v>-31526</v>
      </c>
    </row>
    <row r="31" spans="1:9" ht="12" customHeight="1">
      <c r="A31" s="88" t="s">
        <v>1</v>
      </c>
      <c r="B31" s="332"/>
      <c r="C31" s="88"/>
      <c r="D31" s="334">
        <v>29167</v>
      </c>
      <c r="E31" s="334">
        <v>37422</v>
      </c>
      <c r="F31" s="334">
        <v>36391</v>
      </c>
      <c r="G31" s="334">
        <v>30239</v>
      </c>
      <c r="H31" s="334">
        <v>32513</v>
      </c>
      <c r="I31" s="334">
        <v>40824</v>
      </c>
    </row>
    <row r="32" spans="1:9" ht="12" customHeight="1">
      <c r="A32" s="163" t="s">
        <v>111</v>
      </c>
      <c r="B32" s="336"/>
      <c r="C32" s="163"/>
      <c r="D32" s="337">
        <v>15185</v>
      </c>
      <c r="E32" s="338">
        <v>14132</v>
      </c>
      <c r="F32" s="337">
        <v>15028</v>
      </c>
      <c r="G32" s="337">
        <v>121731</v>
      </c>
      <c r="H32" s="337">
        <v>10675</v>
      </c>
      <c r="I32" s="338">
        <v>-30093</v>
      </c>
    </row>
    <row r="33" spans="1:9" ht="12" customHeight="1">
      <c r="A33" s="325"/>
      <c r="C33" s="325"/>
      <c r="D33" s="327"/>
      <c r="E33" s="328"/>
      <c r="F33" s="327"/>
      <c r="G33" s="327"/>
      <c r="H33" s="327"/>
      <c r="I33" s="328"/>
    </row>
    <row r="34" spans="1:9" ht="12" customHeight="1">
      <c r="A34" s="91" t="s">
        <v>112</v>
      </c>
      <c r="B34" s="86"/>
      <c r="D34" s="323"/>
      <c r="E34" s="324"/>
      <c r="F34" s="323"/>
      <c r="G34" s="323"/>
      <c r="H34" s="323"/>
      <c r="I34" s="324"/>
    </row>
    <row r="35" spans="1:9" ht="12" customHeight="1">
      <c r="A35" s="86"/>
      <c r="B35" s="331"/>
      <c r="C35" s="339"/>
      <c r="D35" s="323"/>
      <c r="E35" s="324"/>
      <c r="F35" s="323"/>
      <c r="G35" s="323"/>
      <c r="H35" s="323"/>
      <c r="I35" s="324"/>
    </row>
    <row r="36" spans="1:9" ht="12" customHeight="1">
      <c r="A36" s="340"/>
      <c r="B36" s="331"/>
      <c r="C36" s="237" t="s">
        <v>107</v>
      </c>
      <c r="D36" s="327">
        <v>3697</v>
      </c>
      <c r="E36" s="328">
        <v>3657</v>
      </c>
      <c r="F36" s="327">
        <v>3538</v>
      </c>
      <c r="G36" s="327">
        <v>3353</v>
      </c>
      <c r="H36" s="327">
        <v>3368</v>
      </c>
      <c r="I36" s="328">
        <v>3057</v>
      </c>
    </row>
    <row r="37" spans="1:9" ht="12" customHeight="1">
      <c r="A37" s="340"/>
      <c r="B37" s="331"/>
      <c r="C37" s="237" t="s">
        <v>13</v>
      </c>
      <c r="D37" s="327">
        <v>2312</v>
      </c>
      <c r="E37" s="328">
        <v>2406</v>
      </c>
      <c r="F37" s="327">
        <v>2412</v>
      </c>
      <c r="G37" s="327">
        <v>2554</v>
      </c>
      <c r="H37" s="327">
        <v>2394</v>
      </c>
      <c r="I37" s="328">
        <v>2550</v>
      </c>
    </row>
    <row r="38" spans="1:9" ht="12" customHeight="1">
      <c r="A38" s="341"/>
      <c r="C38" s="325" t="s">
        <v>14</v>
      </c>
      <c r="D38" s="327">
        <v>847</v>
      </c>
      <c r="E38" s="328">
        <v>798</v>
      </c>
      <c r="F38" s="327">
        <v>840</v>
      </c>
      <c r="G38" s="327">
        <v>1030</v>
      </c>
      <c r="H38" s="327">
        <v>710</v>
      </c>
      <c r="I38" s="328">
        <v>758</v>
      </c>
    </row>
    <row r="39" spans="1:9" ht="12" customHeight="1">
      <c r="A39" s="86"/>
      <c r="B39" s="326" t="s">
        <v>109</v>
      </c>
      <c r="D39" s="323">
        <v>6856</v>
      </c>
      <c r="E39" s="324">
        <v>6861</v>
      </c>
      <c r="F39" s="323">
        <v>6790</v>
      </c>
      <c r="G39" s="323">
        <v>6937</v>
      </c>
      <c r="H39" s="323">
        <v>6472</v>
      </c>
      <c r="I39" s="324">
        <v>6365</v>
      </c>
    </row>
    <row r="40" spans="1:9" ht="12" customHeight="1">
      <c r="A40" s="86"/>
      <c r="B40" s="86"/>
      <c r="D40" s="323"/>
      <c r="E40" s="324"/>
      <c r="F40" s="323"/>
      <c r="G40" s="323"/>
      <c r="H40" s="323"/>
      <c r="I40" s="324"/>
    </row>
    <row r="41" spans="1:9" ht="12" customHeight="1">
      <c r="A41" s="340"/>
      <c r="B41" s="331"/>
      <c r="C41" s="237" t="s">
        <v>107</v>
      </c>
      <c r="D41" s="327">
        <v>1715</v>
      </c>
      <c r="E41" s="328">
        <v>1770</v>
      </c>
      <c r="F41" s="327">
        <v>1692</v>
      </c>
      <c r="G41" s="327">
        <v>1633</v>
      </c>
      <c r="H41" s="327">
        <v>1575</v>
      </c>
      <c r="I41" s="328">
        <v>1505</v>
      </c>
    </row>
    <row r="42" spans="1:9" ht="12" customHeight="1">
      <c r="A42" s="340"/>
      <c r="B42" s="331"/>
      <c r="C42" s="237" t="s">
        <v>206</v>
      </c>
      <c r="D42" s="327">
        <v>553</v>
      </c>
      <c r="E42" s="328">
        <v>540</v>
      </c>
      <c r="F42" s="327">
        <v>526</v>
      </c>
      <c r="G42" s="327">
        <v>566</v>
      </c>
      <c r="H42" s="327">
        <v>450</v>
      </c>
      <c r="I42" s="328">
        <v>444</v>
      </c>
    </row>
    <row r="43" spans="1:9" ht="12" customHeight="1">
      <c r="A43" s="340"/>
      <c r="B43" s="331"/>
      <c r="C43" s="237" t="s">
        <v>192</v>
      </c>
      <c r="D43" s="327">
        <v>2085</v>
      </c>
      <c r="E43" s="328">
        <v>2186</v>
      </c>
      <c r="F43" s="327">
        <v>2251</v>
      </c>
      <c r="G43" s="327">
        <v>2085</v>
      </c>
      <c r="H43" s="327">
        <v>1794</v>
      </c>
      <c r="I43" s="328">
        <v>1781</v>
      </c>
    </row>
    <row r="44" spans="1:9" ht="12" customHeight="1">
      <c r="A44" s="341"/>
      <c r="C44" s="87" t="s">
        <v>12</v>
      </c>
      <c r="D44" s="327">
        <v>665</v>
      </c>
      <c r="E44" s="342">
        <v>724</v>
      </c>
      <c r="F44" s="327">
        <v>692</v>
      </c>
      <c r="G44" s="327">
        <v>752</v>
      </c>
      <c r="H44" s="327">
        <v>755</v>
      </c>
      <c r="I44" s="342">
        <v>762</v>
      </c>
    </row>
    <row r="45" spans="1:9" ht="12" customHeight="1">
      <c r="A45" s="86"/>
      <c r="B45" s="326" t="s">
        <v>113</v>
      </c>
      <c r="D45" s="323">
        <v>5018</v>
      </c>
      <c r="E45" s="324">
        <v>5220</v>
      </c>
      <c r="F45" s="323">
        <v>5161</v>
      </c>
      <c r="G45" s="323">
        <v>5036</v>
      </c>
      <c r="H45" s="323">
        <v>4574</v>
      </c>
      <c r="I45" s="324">
        <v>4492</v>
      </c>
    </row>
    <row r="46" spans="1:9" ht="12" customHeight="1">
      <c r="A46" s="86"/>
      <c r="B46" s="86"/>
      <c r="D46" s="323"/>
      <c r="E46" s="324"/>
      <c r="F46" s="323"/>
      <c r="G46" s="323"/>
      <c r="H46" s="323"/>
      <c r="I46" s="324"/>
    </row>
    <row r="47" spans="1:9" ht="12" customHeight="1">
      <c r="A47" s="86"/>
      <c r="B47" s="326" t="s">
        <v>114</v>
      </c>
      <c r="D47" s="323">
        <v>15426</v>
      </c>
      <c r="E47" s="324">
        <v>15835</v>
      </c>
      <c r="F47" s="323">
        <v>14684</v>
      </c>
      <c r="G47" s="323">
        <v>17873</v>
      </c>
      <c r="H47" s="323">
        <v>12466</v>
      </c>
      <c r="I47" s="324">
        <v>17996</v>
      </c>
    </row>
    <row r="48" spans="1:9" ht="12" customHeight="1">
      <c r="A48" s="340"/>
      <c r="B48" s="339"/>
      <c r="D48" s="323"/>
      <c r="E48" s="324"/>
      <c r="F48" s="323"/>
      <c r="G48" s="323"/>
      <c r="H48" s="323"/>
      <c r="I48" s="324"/>
    </row>
    <row r="49" spans="1:9" ht="12" customHeight="1">
      <c r="A49" s="343" t="s">
        <v>110</v>
      </c>
      <c r="B49" s="332"/>
      <c r="C49" s="333"/>
      <c r="D49" s="344">
        <v>27300</v>
      </c>
      <c r="E49" s="344">
        <v>27916</v>
      </c>
      <c r="F49" s="344">
        <v>26635</v>
      </c>
      <c r="G49" s="344">
        <v>29846</v>
      </c>
      <c r="H49" s="344">
        <v>23512</v>
      </c>
      <c r="I49" s="344">
        <v>28853</v>
      </c>
    </row>
    <row r="50" spans="1:9" ht="12" customHeight="1">
      <c r="B50" s="331"/>
      <c r="D50" s="327"/>
      <c r="E50" s="328"/>
      <c r="F50" s="327"/>
      <c r="G50" s="327"/>
      <c r="H50" s="327"/>
      <c r="I50" s="328"/>
    </row>
    <row r="51" spans="1:9" ht="12" customHeight="1">
      <c r="A51" s="88" t="s">
        <v>18</v>
      </c>
      <c r="B51" s="332"/>
      <c r="C51" s="333"/>
      <c r="D51" s="334">
        <v>-15341</v>
      </c>
      <c r="E51" s="334">
        <v>-15601</v>
      </c>
      <c r="F51" s="334">
        <v>-16072</v>
      </c>
      <c r="G51" s="334">
        <v>-17868</v>
      </c>
      <c r="H51" s="334">
        <v>-12454</v>
      </c>
      <c r="I51" s="334">
        <v>-17172</v>
      </c>
    </row>
    <row r="52" spans="1:9" ht="12" customHeight="1">
      <c r="B52" s="331"/>
      <c r="D52" s="327"/>
      <c r="E52" s="328"/>
      <c r="F52" s="327"/>
      <c r="G52" s="327"/>
      <c r="H52" s="327"/>
      <c r="I52" s="328"/>
    </row>
    <row r="53" spans="1:9" ht="12" customHeight="1">
      <c r="A53" s="88" t="s">
        <v>190</v>
      </c>
      <c r="B53" s="332"/>
      <c r="C53" s="333"/>
      <c r="D53" s="334">
        <v>11959</v>
      </c>
      <c r="E53" s="334">
        <v>12315</v>
      </c>
      <c r="F53" s="334">
        <v>10563</v>
      </c>
      <c r="G53" s="334">
        <v>11978</v>
      </c>
      <c r="H53" s="334">
        <v>11058</v>
      </c>
      <c r="I53" s="334">
        <v>11681</v>
      </c>
    </row>
    <row r="54" spans="1:9" ht="12" customHeight="1">
      <c r="A54" s="339"/>
      <c r="B54" s="335"/>
      <c r="C54" s="241" t="s">
        <v>182</v>
      </c>
      <c r="D54" s="327">
        <v>-1304</v>
      </c>
      <c r="E54" s="328">
        <v>-1313</v>
      </c>
      <c r="F54" s="327">
        <v>-1232</v>
      </c>
      <c r="G54" s="327">
        <v>-1247</v>
      </c>
      <c r="H54" s="327">
        <v>-1736</v>
      </c>
      <c r="I54" s="328">
        <v>-1213</v>
      </c>
    </row>
    <row r="55" spans="1:9" ht="12" customHeight="1">
      <c r="A55" s="339"/>
      <c r="B55" s="335"/>
      <c r="C55" s="241" t="s">
        <v>181</v>
      </c>
      <c r="D55" s="327">
        <v>-526</v>
      </c>
      <c r="E55" s="328"/>
      <c r="F55" s="327"/>
      <c r="G55" s="327"/>
      <c r="H55" s="327"/>
      <c r="I55" s="328">
        <v>0</v>
      </c>
    </row>
    <row r="56" spans="1:9" ht="12" customHeight="1">
      <c r="A56" s="339"/>
      <c r="B56" s="335"/>
      <c r="C56" s="241" t="s">
        <v>191</v>
      </c>
      <c r="D56" s="345">
        <v>-6951</v>
      </c>
      <c r="E56" s="342">
        <v>-7214</v>
      </c>
      <c r="F56" s="345">
        <v>-7334</v>
      </c>
      <c r="G56" s="345">
        <v>-7745</v>
      </c>
      <c r="H56" s="345">
        <v>-6675</v>
      </c>
      <c r="I56" s="342">
        <v>-7063</v>
      </c>
    </row>
    <row r="57" spans="1:9" ht="12" customHeight="1">
      <c r="A57" s="343" t="s">
        <v>1</v>
      </c>
      <c r="B57" s="332"/>
      <c r="C57" s="333"/>
      <c r="D57" s="344">
        <v>3178</v>
      </c>
      <c r="E57" s="344">
        <v>3788</v>
      </c>
      <c r="F57" s="344">
        <v>1997</v>
      </c>
      <c r="G57" s="344">
        <v>2986</v>
      </c>
      <c r="H57" s="344">
        <v>2647</v>
      </c>
      <c r="I57" s="344">
        <v>3405</v>
      </c>
    </row>
    <row r="58" spans="1:9" ht="12" customHeight="1">
      <c r="A58" s="163" t="s">
        <v>111</v>
      </c>
      <c r="B58" s="336"/>
      <c r="C58" s="163"/>
      <c r="D58" s="346">
        <v>743</v>
      </c>
      <c r="E58" s="338">
        <v>421</v>
      </c>
      <c r="F58" s="346">
        <v>1413</v>
      </c>
      <c r="G58" s="346">
        <v>2083</v>
      </c>
      <c r="H58" s="346">
        <v>700</v>
      </c>
      <c r="I58" s="338">
        <v>-1862</v>
      </c>
    </row>
    <row r="59" spans="1:9" ht="12" customHeight="1">
      <c r="A59" s="341"/>
      <c r="D59" s="327"/>
      <c r="E59" s="328"/>
      <c r="F59" s="327"/>
      <c r="G59" s="327"/>
      <c r="H59" s="327"/>
      <c r="I59" s="328"/>
    </row>
    <row r="60" spans="1:9" ht="12" customHeight="1">
      <c r="A60" s="91" t="s">
        <v>115</v>
      </c>
      <c r="B60" s="331"/>
      <c r="D60" s="323"/>
      <c r="E60" s="324"/>
      <c r="F60" s="323"/>
      <c r="G60" s="323"/>
      <c r="H60" s="323"/>
      <c r="I60" s="324"/>
    </row>
    <row r="61" spans="1:9" ht="12" customHeight="1">
      <c r="A61" s="341"/>
      <c r="B61" s="331"/>
      <c r="C61" s="335"/>
      <c r="D61" s="323"/>
      <c r="E61" s="324"/>
      <c r="F61" s="323"/>
      <c r="G61" s="323"/>
      <c r="H61" s="323"/>
      <c r="I61" s="324"/>
    </row>
    <row r="62" spans="1:9" ht="12" customHeight="1">
      <c r="A62" s="341"/>
      <c r="B62" s="326"/>
      <c r="C62" s="325" t="s">
        <v>107</v>
      </c>
      <c r="D62" s="327">
        <v>5122</v>
      </c>
      <c r="E62" s="328">
        <v>5375</v>
      </c>
      <c r="F62" s="327">
        <v>5929</v>
      </c>
      <c r="G62" s="327">
        <v>5085</v>
      </c>
      <c r="H62" s="327">
        <v>4515</v>
      </c>
      <c r="I62" s="328">
        <v>4693</v>
      </c>
    </row>
    <row r="63" spans="1:9" ht="12" customHeight="1">
      <c r="A63" s="341"/>
      <c r="B63" s="326"/>
      <c r="C63" s="325" t="s">
        <v>13</v>
      </c>
      <c r="D63" s="327">
        <v>1178</v>
      </c>
      <c r="E63" s="328">
        <v>1173</v>
      </c>
      <c r="F63" s="327">
        <v>1439</v>
      </c>
      <c r="G63" s="327">
        <v>1251</v>
      </c>
      <c r="H63" s="327">
        <v>1275</v>
      </c>
      <c r="I63" s="328">
        <v>2136</v>
      </c>
    </row>
    <row r="64" spans="1:9" ht="12" customHeight="1">
      <c r="A64" s="341"/>
      <c r="C64" s="325" t="s">
        <v>14</v>
      </c>
      <c r="D64" s="329">
        <v>901</v>
      </c>
      <c r="E64" s="330">
        <v>1020</v>
      </c>
      <c r="F64" s="329">
        <v>1210</v>
      </c>
      <c r="G64" s="329">
        <v>1287</v>
      </c>
      <c r="H64" s="329">
        <v>977</v>
      </c>
      <c r="I64" s="330">
        <v>360</v>
      </c>
    </row>
    <row r="65" spans="1:9" ht="12" customHeight="1">
      <c r="A65" s="341"/>
      <c r="B65" s="326" t="s">
        <v>109</v>
      </c>
      <c r="D65" s="323">
        <v>7201</v>
      </c>
      <c r="E65" s="324">
        <v>7568</v>
      </c>
      <c r="F65" s="323">
        <v>8578</v>
      </c>
      <c r="G65" s="323">
        <v>7623</v>
      </c>
      <c r="H65" s="323">
        <v>6767</v>
      </c>
      <c r="I65" s="324">
        <v>7189</v>
      </c>
    </row>
    <row r="66" spans="1:9" ht="12" customHeight="1">
      <c r="A66" s="341"/>
      <c r="C66" s="86"/>
      <c r="D66" s="329"/>
      <c r="E66" s="330"/>
      <c r="F66" s="329"/>
      <c r="G66" s="329"/>
      <c r="H66" s="329"/>
      <c r="I66" s="330"/>
    </row>
    <row r="67" spans="1:9" ht="12" customHeight="1">
      <c r="A67" s="341"/>
      <c r="C67" s="237" t="s">
        <v>107</v>
      </c>
      <c r="D67" s="329">
        <v>1902</v>
      </c>
      <c r="E67" s="330">
        <v>1802</v>
      </c>
      <c r="F67" s="329">
        <v>1744</v>
      </c>
      <c r="G67" s="329">
        <v>1828</v>
      </c>
      <c r="H67" s="329">
        <v>1566</v>
      </c>
      <c r="I67" s="330">
        <v>1511</v>
      </c>
    </row>
    <row r="68" spans="1:9" ht="12" customHeight="1">
      <c r="A68" s="341"/>
      <c r="C68" s="237" t="s">
        <v>206</v>
      </c>
      <c r="D68" s="327">
        <v>1383</v>
      </c>
      <c r="E68" s="328">
        <v>1386</v>
      </c>
      <c r="F68" s="327">
        <v>1365</v>
      </c>
      <c r="G68" s="327">
        <v>1329</v>
      </c>
      <c r="H68" s="327">
        <v>1308</v>
      </c>
      <c r="I68" s="328">
        <v>1298</v>
      </c>
    </row>
    <row r="69" spans="1:9" ht="12" customHeight="1">
      <c r="A69" s="341"/>
      <c r="C69" s="237" t="s">
        <v>108</v>
      </c>
      <c r="D69" s="327">
        <v>589</v>
      </c>
      <c r="E69" s="328">
        <v>616</v>
      </c>
      <c r="F69" s="327">
        <v>718</v>
      </c>
      <c r="G69" s="327">
        <v>776</v>
      </c>
      <c r="H69" s="327">
        <v>740</v>
      </c>
      <c r="I69" s="328">
        <v>766</v>
      </c>
    </row>
    <row r="70" spans="1:9" ht="12" customHeight="1">
      <c r="A70" s="341"/>
      <c r="C70" s="87" t="s">
        <v>12</v>
      </c>
      <c r="D70" s="327">
        <v>2227</v>
      </c>
      <c r="E70" s="328">
        <v>2073</v>
      </c>
      <c r="F70" s="327">
        <v>2135</v>
      </c>
      <c r="G70" s="327">
        <v>2163</v>
      </c>
      <c r="H70" s="327">
        <v>1934</v>
      </c>
      <c r="I70" s="328">
        <v>1827</v>
      </c>
    </row>
    <row r="71" spans="1:9" ht="12" customHeight="1">
      <c r="A71" s="341"/>
      <c r="B71" s="326" t="s">
        <v>113</v>
      </c>
      <c r="D71" s="323">
        <v>6101</v>
      </c>
      <c r="E71" s="324">
        <v>5877</v>
      </c>
      <c r="F71" s="323">
        <v>5962</v>
      </c>
      <c r="G71" s="323">
        <v>6096</v>
      </c>
      <c r="H71" s="323">
        <v>5548</v>
      </c>
      <c r="I71" s="324">
        <v>5402</v>
      </c>
    </row>
    <row r="72" spans="1:9" ht="12" customHeight="1">
      <c r="A72" s="341"/>
      <c r="B72" s="86"/>
      <c r="D72" s="323"/>
      <c r="E72" s="324"/>
      <c r="F72" s="323"/>
      <c r="G72" s="323"/>
      <c r="H72" s="323"/>
      <c r="I72" s="324"/>
    </row>
    <row r="73" spans="1:9" ht="12" customHeight="1">
      <c r="A73" s="341"/>
      <c r="B73" s="86" t="s">
        <v>114</v>
      </c>
      <c r="D73" s="323">
        <v>90</v>
      </c>
      <c r="E73" s="324">
        <v>100</v>
      </c>
      <c r="F73" s="323">
        <v>133</v>
      </c>
      <c r="G73" s="323">
        <v>462</v>
      </c>
      <c r="H73" s="323">
        <v>189</v>
      </c>
      <c r="I73" s="324">
        <v>337</v>
      </c>
    </row>
    <row r="74" spans="1:9" ht="12" customHeight="1">
      <c r="A74" s="335"/>
      <c r="B74" s="331"/>
      <c r="C74" s="335"/>
      <c r="D74" s="323"/>
      <c r="E74" s="324"/>
      <c r="F74" s="323"/>
      <c r="G74" s="323"/>
      <c r="H74" s="323"/>
      <c r="I74" s="324"/>
    </row>
    <row r="75" spans="1:9" ht="12" customHeight="1">
      <c r="A75" s="88" t="s">
        <v>110</v>
      </c>
      <c r="B75" s="347"/>
      <c r="C75" s="333"/>
      <c r="D75" s="334">
        <v>13392</v>
      </c>
      <c r="E75" s="334">
        <v>13545</v>
      </c>
      <c r="F75" s="334">
        <v>14673</v>
      </c>
      <c r="G75" s="334">
        <v>14181</v>
      </c>
      <c r="H75" s="334">
        <v>12504</v>
      </c>
      <c r="I75" s="334">
        <v>12928</v>
      </c>
    </row>
    <row r="76" spans="1:9" ht="12" customHeight="1">
      <c r="B76" s="331"/>
      <c r="D76" s="327"/>
      <c r="E76" s="328"/>
      <c r="F76" s="327"/>
      <c r="G76" s="327"/>
      <c r="H76" s="327"/>
      <c r="I76" s="328"/>
    </row>
    <row r="77" spans="1:9" ht="12" customHeight="1">
      <c r="A77" s="88" t="s">
        <v>18</v>
      </c>
      <c r="B77" s="332"/>
      <c r="C77" s="333"/>
      <c r="D77" s="334">
        <v>-3689</v>
      </c>
      <c r="E77" s="334">
        <v>-4026</v>
      </c>
      <c r="F77" s="334">
        <v>-3645</v>
      </c>
      <c r="G77" s="334">
        <v>-4226</v>
      </c>
      <c r="H77" s="334">
        <v>-3587</v>
      </c>
      <c r="I77" s="334">
        <v>-3970</v>
      </c>
    </row>
    <row r="78" spans="1:9" ht="12" customHeight="1">
      <c r="B78" s="331"/>
      <c r="D78" s="327"/>
      <c r="E78" s="328"/>
      <c r="F78" s="327"/>
      <c r="G78" s="327"/>
      <c r="H78" s="327"/>
      <c r="I78" s="328"/>
    </row>
    <row r="79" spans="1:9" ht="12" customHeight="1">
      <c r="A79" s="88" t="s">
        <v>190</v>
      </c>
      <c r="B79" s="332"/>
      <c r="C79" s="333"/>
      <c r="D79" s="334">
        <v>9703</v>
      </c>
      <c r="E79" s="334">
        <v>9519</v>
      </c>
      <c r="F79" s="334">
        <v>11028</v>
      </c>
      <c r="G79" s="334">
        <v>9955</v>
      </c>
      <c r="H79" s="334">
        <v>8917</v>
      </c>
      <c r="I79" s="334">
        <v>8958</v>
      </c>
    </row>
    <row r="80" spans="1:9" ht="12" customHeight="1">
      <c r="A80" s="331"/>
      <c r="B80" s="335"/>
      <c r="C80" s="241" t="s">
        <v>191</v>
      </c>
      <c r="D80" s="327">
        <v>-4276</v>
      </c>
      <c r="E80" s="328">
        <v>-4376</v>
      </c>
      <c r="F80" s="327">
        <v>-4034</v>
      </c>
      <c r="G80" s="327">
        <v>-4148</v>
      </c>
      <c r="H80" s="327">
        <v>-3870</v>
      </c>
      <c r="I80" s="328">
        <v>-3981</v>
      </c>
    </row>
    <row r="81" spans="1:9" ht="12" customHeight="1">
      <c r="A81" s="88" t="s">
        <v>1</v>
      </c>
      <c r="B81" s="347"/>
      <c r="C81" s="333"/>
      <c r="D81" s="334">
        <v>5427</v>
      </c>
      <c r="E81" s="334">
        <v>5143</v>
      </c>
      <c r="F81" s="334">
        <v>6994</v>
      </c>
      <c r="G81" s="334">
        <v>5807</v>
      </c>
      <c r="H81" s="334">
        <v>5047</v>
      </c>
      <c r="I81" s="334">
        <v>4977</v>
      </c>
    </row>
    <row r="82" spans="1:9" ht="12" customHeight="1">
      <c r="A82" s="163" t="s">
        <v>111</v>
      </c>
      <c r="B82" s="336"/>
      <c r="C82" s="163"/>
      <c r="D82" s="337">
        <v>752</v>
      </c>
      <c r="E82" s="338">
        <v>995</v>
      </c>
      <c r="F82" s="337">
        <v>2228</v>
      </c>
      <c r="G82" s="337">
        <v>5018</v>
      </c>
      <c r="H82" s="337">
        <v>557</v>
      </c>
      <c r="I82" s="338">
        <v>-1829</v>
      </c>
    </row>
    <row r="83" spans="1:9" ht="12" customHeight="1">
      <c r="A83" s="341"/>
      <c r="C83" s="341"/>
      <c r="D83" s="323"/>
      <c r="E83" s="324"/>
      <c r="F83" s="323"/>
      <c r="G83" s="323"/>
      <c r="H83" s="323"/>
      <c r="I83" s="324"/>
    </row>
    <row r="84" spans="1:9" ht="12" customHeight="1">
      <c r="A84" s="91" t="s">
        <v>116</v>
      </c>
      <c r="C84" s="86"/>
      <c r="D84" s="348"/>
      <c r="E84" s="349"/>
      <c r="F84" s="348"/>
      <c r="G84" s="348"/>
      <c r="H84" s="348"/>
      <c r="I84" s="349"/>
    </row>
    <row r="85" spans="1:9" ht="12" customHeight="1">
      <c r="A85" s="86"/>
      <c r="C85" s="86"/>
      <c r="D85" s="348"/>
      <c r="E85" s="349"/>
      <c r="F85" s="348"/>
      <c r="G85" s="348"/>
      <c r="H85" s="348"/>
      <c r="I85" s="349"/>
    </row>
    <row r="86" spans="1:9" ht="12" customHeight="1">
      <c r="A86" s="341"/>
      <c r="B86" s="326"/>
      <c r="C86" s="350" t="s">
        <v>212</v>
      </c>
      <c r="D86" s="351">
        <v>2056</v>
      </c>
      <c r="E86" s="352">
        <v>2283</v>
      </c>
      <c r="F86" s="351">
        <v>2592</v>
      </c>
      <c r="G86" s="351">
        <v>2018</v>
      </c>
      <c r="H86" s="345">
        <v>1920</v>
      </c>
      <c r="I86" s="342">
        <v>1960</v>
      </c>
    </row>
    <row r="87" spans="1:9" ht="12" customHeight="1">
      <c r="A87" s="341"/>
      <c r="B87" s="326"/>
      <c r="C87" s="325" t="s">
        <v>13</v>
      </c>
      <c r="D87" s="327">
        <v>940</v>
      </c>
      <c r="E87" s="328">
        <v>940</v>
      </c>
      <c r="F87" s="327">
        <v>1012</v>
      </c>
      <c r="G87" s="327">
        <v>990</v>
      </c>
      <c r="H87" s="327">
        <v>787</v>
      </c>
      <c r="I87" s="328">
        <v>1288</v>
      </c>
    </row>
    <row r="88" spans="1:9" ht="12" customHeight="1">
      <c r="A88" s="341"/>
      <c r="C88" s="325" t="s">
        <v>14</v>
      </c>
      <c r="D88" s="329">
        <v>321</v>
      </c>
      <c r="E88" s="330">
        <v>462</v>
      </c>
      <c r="F88" s="329">
        <v>698</v>
      </c>
      <c r="G88" s="329">
        <v>551</v>
      </c>
      <c r="H88" s="329">
        <v>380</v>
      </c>
      <c r="I88" s="330">
        <v>178</v>
      </c>
    </row>
    <row r="89" spans="1:9" ht="12" customHeight="1">
      <c r="A89" s="341"/>
      <c r="B89" s="326" t="s">
        <v>213</v>
      </c>
      <c r="D89" s="323">
        <v>3317</v>
      </c>
      <c r="E89" s="324">
        <v>3685</v>
      </c>
      <c r="F89" s="323">
        <v>4302</v>
      </c>
      <c r="G89" s="323">
        <v>3559</v>
      </c>
      <c r="H89" s="323">
        <v>3087</v>
      </c>
      <c r="I89" s="324">
        <v>3426</v>
      </c>
    </row>
    <row r="90" spans="1:9" ht="12" customHeight="1">
      <c r="A90" s="341"/>
      <c r="C90" s="86"/>
      <c r="D90" s="329"/>
      <c r="E90" s="330"/>
      <c r="F90" s="329"/>
      <c r="G90" s="329"/>
      <c r="H90" s="329"/>
      <c r="I90" s="330"/>
    </row>
    <row r="91" spans="1:9" ht="12" customHeight="1">
      <c r="A91" s="341"/>
      <c r="C91" s="237" t="s">
        <v>107</v>
      </c>
      <c r="D91" s="329">
        <v>1537</v>
      </c>
      <c r="E91" s="330">
        <v>1523</v>
      </c>
      <c r="F91" s="329">
        <v>1560</v>
      </c>
      <c r="G91" s="329">
        <v>1439</v>
      </c>
      <c r="H91" s="329">
        <v>1350</v>
      </c>
      <c r="I91" s="330">
        <v>1344</v>
      </c>
    </row>
    <row r="92" spans="1:9" ht="12" customHeight="1">
      <c r="A92" s="341"/>
      <c r="C92" s="237" t="s">
        <v>206</v>
      </c>
      <c r="D92" s="327">
        <v>952</v>
      </c>
      <c r="E92" s="328">
        <v>966</v>
      </c>
      <c r="F92" s="327">
        <v>1007</v>
      </c>
      <c r="G92" s="327">
        <v>954</v>
      </c>
      <c r="H92" s="327">
        <v>878</v>
      </c>
      <c r="I92" s="328">
        <v>894</v>
      </c>
    </row>
    <row r="93" spans="1:9" ht="12" customHeight="1">
      <c r="A93" s="341"/>
      <c r="C93" s="237" t="s">
        <v>108</v>
      </c>
      <c r="D93" s="327">
        <v>546</v>
      </c>
      <c r="E93" s="328">
        <v>552</v>
      </c>
      <c r="F93" s="327">
        <v>570</v>
      </c>
      <c r="G93" s="327">
        <v>567</v>
      </c>
      <c r="H93" s="327">
        <v>561</v>
      </c>
      <c r="I93" s="328">
        <v>564</v>
      </c>
    </row>
    <row r="94" spans="1:9" ht="12" customHeight="1">
      <c r="A94" s="341"/>
      <c r="C94" s="353" t="s">
        <v>214</v>
      </c>
      <c r="D94" s="351">
        <v>1003</v>
      </c>
      <c r="E94" s="352">
        <v>1015</v>
      </c>
      <c r="F94" s="351">
        <v>1020</v>
      </c>
      <c r="G94" s="351">
        <v>1034</v>
      </c>
      <c r="H94" s="345">
        <v>784</v>
      </c>
      <c r="I94" s="342">
        <v>1163</v>
      </c>
    </row>
    <row r="95" spans="1:9" ht="12" customHeight="1">
      <c r="A95" s="341"/>
      <c r="B95" s="326" t="s">
        <v>215</v>
      </c>
      <c r="D95" s="323">
        <v>4038</v>
      </c>
      <c r="E95" s="324">
        <v>4056</v>
      </c>
      <c r="F95" s="323">
        <v>4157</v>
      </c>
      <c r="G95" s="323">
        <v>3994</v>
      </c>
      <c r="H95" s="323">
        <v>3573</v>
      </c>
      <c r="I95" s="324">
        <v>3965</v>
      </c>
    </row>
    <row r="96" spans="1:9" ht="12" customHeight="1">
      <c r="A96" s="341"/>
      <c r="B96" s="86"/>
      <c r="D96" s="323"/>
      <c r="E96" s="324"/>
      <c r="F96" s="323"/>
      <c r="G96" s="323"/>
      <c r="H96" s="323"/>
      <c r="I96" s="324"/>
    </row>
    <row r="97" spans="1:9" ht="12" customHeight="1">
      <c r="A97" s="341"/>
      <c r="B97" s="86" t="s">
        <v>114</v>
      </c>
      <c r="D97" s="323">
        <v>200</v>
      </c>
      <c r="E97" s="324">
        <v>296</v>
      </c>
      <c r="F97" s="323">
        <v>444</v>
      </c>
      <c r="G97" s="323">
        <v>257</v>
      </c>
      <c r="H97" s="323">
        <v>314</v>
      </c>
      <c r="I97" s="324">
        <v>568</v>
      </c>
    </row>
    <row r="98" spans="1:9" ht="12" customHeight="1">
      <c r="A98" s="335"/>
      <c r="B98" s="331"/>
      <c r="C98" s="335"/>
      <c r="D98" s="323"/>
      <c r="E98" s="324"/>
      <c r="F98" s="323"/>
      <c r="G98" s="323"/>
      <c r="H98" s="323"/>
      <c r="I98" s="324"/>
    </row>
    <row r="99" spans="1:9" ht="12" customHeight="1">
      <c r="A99" s="88" t="s">
        <v>110</v>
      </c>
      <c r="B99" s="347"/>
      <c r="C99" s="333"/>
      <c r="D99" s="334">
        <v>7555</v>
      </c>
      <c r="E99" s="334">
        <v>8037</v>
      </c>
      <c r="F99" s="334">
        <v>8903</v>
      </c>
      <c r="G99" s="334">
        <v>7810</v>
      </c>
      <c r="H99" s="334">
        <v>6974</v>
      </c>
      <c r="I99" s="334">
        <v>7959</v>
      </c>
    </row>
    <row r="100" spans="1:9" ht="12" customHeight="1">
      <c r="B100" s="331"/>
      <c r="D100" s="327"/>
      <c r="E100" s="328"/>
      <c r="F100" s="327"/>
      <c r="G100" s="327"/>
      <c r="H100" s="327"/>
      <c r="I100" s="328"/>
    </row>
    <row r="101" spans="1:9" ht="12" customHeight="1">
      <c r="A101" s="88" t="s">
        <v>18</v>
      </c>
      <c r="B101" s="332"/>
      <c r="C101" s="333"/>
      <c r="D101" s="334">
        <v>-2051</v>
      </c>
      <c r="E101" s="334">
        <v>-2116</v>
      </c>
      <c r="F101" s="334">
        <v>-2443</v>
      </c>
      <c r="G101" s="334">
        <v>-2269</v>
      </c>
      <c r="H101" s="334">
        <v>-1947</v>
      </c>
      <c r="I101" s="334">
        <v>-2386</v>
      </c>
    </row>
    <row r="102" spans="1:9" ht="12" customHeight="1">
      <c r="B102" s="331"/>
      <c r="D102" s="327"/>
      <c r="E102" s="328"/>
      <c r="F102" s="327"/>
      <c r="G102" s="327"/>
      <c r="H102" s="327"/>
      <c r="I102" s="328"/>
    </row>
    <row r="103" spans="1:9" ht="12" customHeight="1">
      <c r="A103" s="88" t="s">
        <v>190</v>
      </c>
      <c r="B103" s="332"/>
      <c r="C103" s="333"/>
      <c r="D103" s="334">
        <f t="shared" ref="D103" si="0">+D99+D101</f>
        <v>5504</v>
      </c>
      <c r="E103" s="334">
        <v>5921</v>
      </c>
      <c r="F103" s="334">
        <v>6460</v>
      </c>
      <c r="G103" s="334">
        <v>5541</v>
      </c>
      <c r="H103" s="334">
        <v>5027</v>
      </c>
      <c r="I103" s="334">
        <v>5573</v>
      </c>
    </row>
    <row r="104" spans="1:9" s="368" customFormat="1" ht="12" customHeight="1">
      <c r="A104" s="331"/>
      <c r="B104" s="335"/>
      <c r="C104" s="241" t="s">
        <v>191</v>
      </c>
      <c r="D104" s="327">
        <v>-2798</v>
      </c>
      <c r="E104" s="328">
        <v>-2543</v>
      </c>
      <c r="F104" s="327">
        <v>-2780</v>
      </c>
      <c r="G104" s="327">
        <v>-2869</v>
      </c>
      <c r="H104" s="327">
        <v>-2607</v>
      </c>
      <c r="I104" s="328">
        <v>-2413</v>
      </c>
    </row>
    <row r="105" spans="1:9" s="368" customFormat="1" ht="12" customHeight="1">
      <c r="A105" s="88" t="s">
        <v>1</v>
      </c>
      <c r="B105" s="347"/>
      <c r="C105" s="333"/>
      <c r="D105" s="334">
        <v>2706</v>
      </c>
      <c r="E105" s="334">
        <v>3378</v>
      </c>
      <c r="F105" s="334">
        <v>3680</v>
      </c>
      <c r="G105" s="334">
        <v>2672</v>
      </c>
      <c r="H105" s="334">
        <v>2420</v>
      </c>
      <c r="I105" s="334">
        <v>3160</v>
      </c>
    </row>
    <row r="106" spans="1:9" ht="12" customHeight="1">
      <c r="A106" s="163" t="s">
        <v>111</v>
      </c>
      <c r="B106" s="336"/>
      <c r="C106" s="163"/>
      <c r="D106" s="337">
        <v>655</v>
      </c>
      <c r="E106" s="338">
        <v>536</v>
      </c>
      <c r="F106" s="337">
        <v>1672</v>
      </c>
      <c r="G106" s="337">
        <v>2154</v>
      </c>
      <c r="H106" s="337">
        <v>247</v>
      </c>
      <c r="I106" s="338">
        <v>-1304</v>
      </c>
    </row>
    <row r="107" spans="1:9" ht="12" customHeight="1">
      <c r="A107" s="86"/>
      <c r="B107" s="335"/>
      <c r="C107" s="86"/>
      <c r="D107" s="354"/>
      <c r="E107" s="355"/>
      <c r="F107" s="354"/>
      <c r="G107" s="354"/>
      <c r="H107" s="354"/>
      <c r="I107" s="355"/>
    </row>
    <row r="108" spans="1:9" ht="12" customHeight="1">
      <c r="A108" s="356" t="s">
        <v>179</v>
      </c>
      <c r="C108" s="325"/>
      <c r="D108" s="357"/>
      <c r="E108" s="358"/>
      <c r="F108" s="357"/>
      <c r="G108" s="357"/>
      <c r="H108" s="357"/>
      <c r="I108" s="358"/>
    </row>
    <row r="109" spans="1:9" ht="12" customHeight="1">
      <c r="A109" s="331" t="s">
        <v>4</v>
      </c>
      <c r="B109" s="339"/>
      <c r="C109" s="340"/>
      <c r="D109" s="359">
        <v>307.81</v>
      </c>
      <c r="E109" s="360">
        <v>307.09166666666664</v>
      </c>
      <c r="F109" s="359">
        <v>308.89999999999998</v>
      </c>
      <c r="G109" s="359">
        <v>308.95</v>
      </c>
      <c r="H109" s="359">
        <v>306.99</v>
      </c>
      <c r="I109" s="360">
        <v>306.75</v>
      </c>
    </row>
    <row r="110" spans="1:9" ht="12" customHeight="1" thickBot="1">
      <c r="A110" s="361" t="s">
        <v>5</v>
      </c>
      <c r="B110" s="362"/>
      <c r="C110" s="89"/>
      <c r="D110" s="363">
        <v>4.99</v>
      </c>
      <c r="E110" s="364">
        <v>4.9797620184242017</v>
      </c>
      <c r="F110" s="363">
        <v>5.01</v>
      </c>
      <c r="G110" s="363">
        <v>5.01</v>
      </c>
      <c r="H110" s="363">
        <v>4.99</v>
      </c>
      <c r="I110" s="364">
        <v>4.9800000000000004</v>
      </c>
    </row>
    <row r="111" spans="1:9" s="368" customFormat="1" ht="14.25">
      <c r="A111" s="365"/>
      <c r="B111" s="365"/>
      <c r="C111" s="365"/>
      <c r="D111" s="366"/>
      <c r="E111" s="366"/>
      <c r="F111" s="366"/>
      <c r="G111" s="366"/>
      <c r="H111" s="366"/>
      <c r="I111" s="366"/>
    </row>
    <row r="112" spans="1:9" s="368" customFormat="1" ht="27" customHeight="1">
      <c r="A112" s="383" t="s">
        <v>211</v>
      </c>
      <c r="B112" s="383"/>
      <c r="C112" s="383"/>
      <c r="D112" s="312">
        <v>234</v>
      </c>
      <c r="E112" s="312">
        <v>323</v>
      </c>
      <c r="F112" s="312">
        <v>423</v>
      </c>
      <c r="G112" s="312">
        <v>247</v>
      </c>
      <c r="H112" s="371"/>
      <c r="I112" s="371"/>
    </row>
    <row r="113" spans="1:9" s="368" customFormat="1" ht="12.75" customHeight="1">
      <c r="A113" s="340"/>
      <c r="B113" s="331"/>
      <c r="C113" s="339"/>
      <c r="D113" s="366"/>
      <c r="E113" s="366"/>
      <c r="F113" s="366"/>
      <c r="G113" s="366"/>
      <c r="H113" s="366"/>
      <c r="I113" s="366"/>
    </row>
    <row r="114" spans="1:9">
      <c r="A114" s="325"/>
      <c r="C114" s="325"/>
    </row>
    <row r="115" spans="1:9">
      <c r="A115" s="341"/>
      <c r="C115" s="325"/>
    </row>
  </sheetData>
  <mergeCells count="1">
    <mergeCell ref="A112:C112"/>
  </mergeCells>
  <pageMargins left="0.59055118110236227" right="0.59055118110236227" top="0.59055118110236227" bottom="0.59055118110236227" header="0.51181102362204722" footer="0.51181102362204722"/>
  <pageSetup paperSize="9" scale="3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Q189"/>
  <sheetViews>
    <sheetView showGridLines="0" view="pageBreakPreview" zoomScaleNormal="100" zoomScaleSheetLayoutView="100" workbookViewId="0">
      <pane xSplit="1" ySplit="4" topLeftCell="I5" activePane="bottomRight" state="frozen"/>
      <selection activeCell="S29" sqref="S29"/>
      <selection pane="topRight" activeCell="S29" sqref="S29"/>
      <selection pane="bottomLeft" activeCell="S29" sqref="S29"/>
      <selection pane="bottomRight" activeCell="O1" sqref="O1"/>
    </sheetView>
  </sheetViews>
  <sheetFormatPr defaultRowHeight="12.75"/>
  <cols>
    <col min="1" max="1" width="60.7109375" style="30" customWidth="1"/>
    <col min="2" max="2" width="12.7109375" style="30" customWidth="1"/>
    <col min="3" max="3" width="12.7109375" style="187" customWidth="1"/>
    <col min="4" max="6" width="12.7109375" style="30" customWidth="1"/>
    <col min="7" max="7" width="12.7109375" style="187" customWidth="1"/>
    <col min="8" max="10" width="12.7109375" style="30" customWidth="1"/>
    <col min="11" max="11" width="12.7109375" style="187" customWidth="1"/>
    <col min="12" max="14" width="12.7109375" style="30" customWidth="1"/>
    <col min="15" max="15" width="12.7109375" style="187" customWidth="1"/>
    <col min="16" max="16384" width="9.140625" style="186"/>
  </cols>
  <sheetData>
    <row r="1" spans="1:15" ht="14.1" customHeight="1">
      <c r="A1" s="113" t="s">
        <v>117</v>
      </c>
      <c r="B1" s="90">
        <v>2012</v>
      </c>
      <c r="C1" s="52">
        <v>2012</v>
      </c>
      <c r="D1" s="90">
        <v>2012</v>
      </c>
      <c r="E1" s="90">
        <v>2012</v>
      </c>
      <c r="F1" s="90">
        <v>2013</v>
      </c>
      <c r="G1" s="52">
        <v>2013</v>
      </c>
      <c r="H1" s="90">
        <v>2013</v>
      </c>
      <c r="I1" s="90">
        <v>2013</v>
      </c>
      <c r="J1" s="90">
        <v>2014</v>
      </c>
      <c r="K1" s="52">
        <v>2014</v>
      </c>
      <c r="L1" s="90">
        <v>2014</v>
      </c>
      <c r="M1" s="90">
        <v>2014</v>
      </c>
      <c r="N1" s="90">
        <v>2015</v>
      </c>
      <c r="O1" s="90">
        <v>2015</v>
      </c>
    </row>
    <row r="2" spans="1:15" ht="14.1" customHeight="1">
      <c r="A2" s="110"/>
      <c r="B2" s="54" t="s">
        <v>172</v>
      </c>
      <c r="C2" s="54" t="s">
        <v>173</v>
      </c>
      <c r="D2" s="54" t="s">
        <v>174</v>
      </c>
      <c r="E2" s="54" t="s">
        <v>175</v>
      </c>
      <c r="F2" s="54" t="s">
        <v>172</v>
      </c>
      <c r="G2" s="54" t="s">
        <v>173</v>
      </c>
      <c r="H2" s="54" t="s">
        <v>174</v>
      </c>
      <c r="I2" s="54" t="s">
        <v>175</v>
      </c>
      <c r="J2" s="54" t="s">
        <v>172</v>
      </c>
      <c r="K2" s="54" t="s">
        <v>173</v>
      </c>
      <c r="L2" s="54" t="s">
        <v>174</v>
      </c>
      <c r="M2" s="54" t="s">
        <v>175</v>
      </c>
      <c r="N2" s="54" t="s">
        <v>172</v>
      </c>
      <c r="O2" s="54" t="s">
        <v>173</v>
      </c>
    </row>
    <row r="3" spans="1:15" ht="14.1" customHeight="1">
      <c r="A3" s="110"/>
      <c r="B3" s="175" t="s">
        <v>177</v>
      </c>
      <c r="C3" s="175" t="s">
        <v>177</v>
      </c>
      <c r="D3" s="175" t="s">
        <v>177</v>
      </c>
      <c r="E3" s="175" t="s">
        <v>177</v>
      </c>
      <c r="F3" s="175" t="s">
        <v>177</v>
      </c>
      <c r="G3" s="175" t="s">
        <v>177</v>
      </c>
      <c r="H3" s="175" t="s">
        <v>177</v>
      </c>
      <c r="I3" s="175" t="s">
        <v>177</v>
      </c>
      <c r="J3" s="175" t="s">
        <v>177</v>
      </c>
      <c r="K3" s="175" t="s">
        <v>177</v>
      </c>
      <c r="L3" s="175" t="s">
        <v>177</v>
      </c>
      <c r="M3" s="175" t="s">
        <v>177</v>
      </c>
      <c r="N3" s="175" t="s">
        <v>177</v>
      </c>
      <c r="O3" s="175" t="s">
        <v>177</v>
      </c>
    </row>
    <row r="4" spans="1:15" ht="14.1" customHeight="1">
      <c r="A4" s="188" t="s">
        <v>171</v>
      </c>
      <c r="B4" s="189"/>
      <c r="C4" s="55"/>
      <c r="D4" s="189"/>
      <c r="E4" s="189"/>
      <c r="F4" s="189"/>
      <c r="G4" s="55"/>
      <c r="H4" s="189"/>
      <c r="I4" s="189"/>
      <c r="J4" s="189"/>
      <c r="K4" s="200" t="s">
        <v>200</v>
      </c>
      <c r="L4" s="189"/>
      <c r="M4" s="189"/>
      <c r="N4" s="189"/>
      <c r="O4" s="55"/>
    </row>
    <row r="5" spans="1:15" ht="14.1" customHeight="1">
      <c r="A5" s="94"/>
      <c r="B5" s="217"/>
      <c r="C5" s="116"/>
      <c r="D5" s="217"/>
      <c r="E5" s="217"/>
      <c r="F5" s="217"/>
      <c r="G5" s="116"/>
      <c r="H5" s="217"/>
      <c r="I5" s="217"/>
      <c r="J5" s="217"/>
      <c r="K5" s="116"/>
      <c r="L5" s="217"/>
      <c r="M5" s="217"/>
      <c r="N5" s="217"/>
      <c r="O5" s="116"/>
    </row>
    <row r="6" spans="1:15" ht="14.1" customHeight="1">
      <c r="A6" s="93" t="s">
        <v>118</v>
      </c>
      <c r="B6" s="215">
        <v>0.35199999999999998</v>
      </c>
      <c r="C6" s="118">
        <v>0.34100000000000003</v>
      </c>
      <c r="D6" s="215">
        <v>0.377</v>
      </c>
      <c r="E6" s="215">
        <v>0.22500000000000001</v>
      </c>
      <c r="F6" s="215">
        <v>0.249</v>
      </c>
      <c r="G6" s="118">
        <v>0.317</v>
      </c>
      <c r="H6" s="215">
        <v>0.32800000000000001</v>
      </c>
      <c r="I6" s="215">
        <v>0.23400000000000001</v>
      </c>
      <c r="J6" s="215">
        <v>0.26700000000000002</v>
      </c>
      <c r="K6" s="118">
        <v>0.32700000000000001</v>
      </c>
      <c r="L6" s="215">
        <v>0.313</v>
      </c>
      <c r="M6" s="215">
        <v>0.253</v>
      </c>
      <c r="N6" s="215">
        <v>0.27100000000000002</v>
      </c>
      <c r="O6" s="118">
        <v>0.32900000000000001</v>
      </c>
    </row>
    <row r="7" spans="1:15" ht="14.1" customHeight="1">
      <c r="A7" s="93" t="s">
        <v>119</v>
      </c>
      <c r="B7" s="215">
        <v>0.17899999999999999</v>
      </c>
      <c r="C7" s="118">
        <v>0.16200000000000001</v>
      </c>
      <c r="D7" s="215">
        <v>0.20100000000000001</v>
      </c>
      <c r="E7" s="215">
        <v>4.9000000000000002E-2</v>
      </c>
      <c r="F7" s="215">
        <v>9.0999999999999998E-2</v>
      </c>
      <c r="G7" s="118">
        <v>0.155</v>
      </c>
      <c r="H7" s="215">
        <v>0.155</v>
      </c>
      <c r="I7" s="215">
        <v>7.0999999999999994E-2</v>
      </c>
      <c r="J7" s="215">
        <v>0.106</v>
      </c>
      <c r="K7" s="118">
        <v>0.1653775710539839</v>
      </c>
      <c r="L7" s="215">
        <v>0.154</v>
      </c>
      <c r="M7" s="215">
        <v>9.1999999999999998E-2</v>
      </c>
      <c r="N7" s="215">
        <v>9.4E-2</v>
      </c>
      <c r="O7" s="118">
        <v>0.161</v>
      </c>
    </row>
    <row r="8" spans="1:15" ht="14.1" customHeight="1">
      <c r="A8" s="93" t="s">
        <v>120</v>
      </c>
      <c r="B8" s="215">
        <v>8.8999999999999996E-2</v>
      </c>
      <c r="C8" s="118">
        <v>7.2999999999999995E-2</v>
      </c>
      <c r="D8" s="215">
        <v>9.8000000000000004E-2</v>
      </c>
      <c r="E8" s="215">
        <v>-7.0000000000000001E-3</v>
      </c>
      <c r="F8" s="215">
        <v>8.0000000000000002E-3</v>
      </c>
      <c r="G8" s="118">
        <v>7.7799999999999994E-2</v>
      </c>
      <c r="H8" s="215">
        <v>5.8999999999999997E-2</v>
      </c>
      <c r="I8" s="215">
        <v>2E-3</v>
      </c>
      <c r="J8" s="215">
        <v>3.2000000000000001E-2</v>
      </c>
      <c r="K8" s="118">
        <v>7.6311385766803269E-2</v>
      </c>
      <c r="L8" s="215">
        <v>6.8000000000000005E-2</v>
      </c>
      <c r="M8" s="215">
        <v>8.9999999999999993E-3</v>
      </c>
      <c r="N8" s="215">
        <v>1.6E-2</v>
      </c>
      <c r="O8" s="118">
        <v>7.9000000000000001E-2</v>
      </c>
    </row>
    <row r="9" spans="1:15" ht="14.1" customHeight="1">
      <c r="A9" s="93" t="s">
        <v>121</v>
      </c>
      <c r="B9" s="215"/>
      <c r="C9" s="118"/>
      <c r="D9" s="215"/>
      <c r="E9" s="215"/>
      <c r="F9" s="215"/>
      <c r="G9" s="118"/>
      <c r="H9" s="215"/>
      <c r="I9" s="215"/>
      <c r="J9" s="215"/>
      <c r="K9" s="118"/>
      <c r="L9" s="215"/>
      <c r="M9" s="215"/>
      <c r="N9" s="215"/>
      <c r="O9" s="118"/>
    </row>
    <row r="10" spans="1:15" ht="14.1" customHeight="1">
      <c r="A10" s="93" t="s">
        <v>78</v>
      </c>
      <c r="B10" s="211">
        <v>283624</v>
      </c>
      <c r="C10" s="120">
        <v>324179</v>
      </c>
      <c r="D10" s="211">
        <v>296819</v>
      </c>
      <c r="E10" s="211">
        <v>273132</v>
      </c>
      <c r="F10" s="211">
        <v>282938</v>
      </c>
      <c r="G10" s="120">
        <f>342580+4502</f>
        <v>347082</v>
      </c>
      <c r="H10" s="211">
        <f>365274+2921</f>
        <v>368195</v>
      </c>
      <c r="I10" s="211">
        <v>381230</v>
      </c>
      <c r="J10" s="211">
        <v>382334</v>
      </c>
      <c r="K10" s="120">
        <v>374583</v>
      </c>
      <c r="L10" s="211">
        <v>418443</v>
      </c>
      <c r="M10" s="211">
        <v>442167</v>
      </c>
      <c r="N10" s="211">
        <v>446186</v>
      </c>
      <c r="O10" s="120">
        <v>447213</v>
      </c>
    </row>
    <row r="11" spans="1:15" ht="14.1" customHeight="1">
      <c r="A11" s="93" t="s">
        <v>161</v>
      </c>
      <c r="B11" s="215">
        <v>0.33600000000000002</v>
      </c>
      <c r="C11" s="128">
        <v>0.39300000000000002</v>
      </c>
      <c r="D11" s="215">
        <v>0.36399999999999999</v>
      </c>
      <c r="E11" s="215">
        <v>0.34300000000000003</v>
      </c>
      <c r="F11" s="215">
        <v>0.35199999999999998</v>
      </c>
      <c r="G11" s="128">
        <f>41.8%+0.4%</f>
        <v>0.42199999999999999</v>
      </c>
      <c r="H11" s="215">
        <v>0.42899999999999999</v>
      </c>
      <c r="I11" s="215">
        <v>0.43778981770911085</v>
      </c>
      <c r="J11" s="215">
        <v>0.436</v>
      </c>
      <c r="K11" s="128">
        <v>0.42499999999999999</v>
      </c>
      <c r="L11" s="215">
        <v>0.44600000000000001</v>
      </c>
      <c r="M11" s="215">
        <v>0.45700000000000002</v>
      </c>
      <c r="N11" s="215">
        <v>0.46200000000000002</v>
      </c>
      <c r="O11" s="128">
        <v>0.45600000000000002</v>
      </c>
    </row>
    <row r="12" spans="1:15" ht="14.1" customHeight="1" thickBot="1">
      <c r="A12" s="164" t="s">
        <v>122</v>
      </c>
      <c r="B12" s="216">
        <v>10006</v>
      </c>
      <c r="C12" s="165">
        <v>11773</v>
      </c>
      <c r="D12" s="216">
        <v>11707</v>
      </c>
      <c r="E12" s="216">
        <v>11653</v>
      </c>
      <c r="F12" s="216">
        <v>11344</v>
      </c>
      <c r="G12" s="165">
        <v>11378</v>
      </c>
      <c r="H12" s="216">
        <v>11368</v>
      </c>
      <c r="I12" s="216">
        <v>11324</v>
      </c>
      <c r="J12" s="216">
        <v>11141</v>
      </c>
      <c r="K12" s="165">
        <v>11129</v>
      </c>
      <c r="L12" s="216">
        <v>11141</v>
      </c>
      <c r="M12" s="216">
        <v>10883</v>
      </c>
      <c r="N12" s="216">
        <v>10695</v>
      </c>
      <c r="O12" s="165">
        <v>10694</v>
      </c>
    </row>
    <row r="13" spans="1:15" ht="14.1" customHeight="1" thickTop="1">
      <c r="A13" s="94"/>
      <c r="B13" s="209"/>
      <c r="C13" s="122"/>
      <c r="D13" s="209"/>
      <c r="E13" s="209"/>
      <c r="F13" s="209"/>
      <c r="G13" s="122"/>
      <c r="H13" s="209"/>
      <c r="I13" s="209"/>
      <c r="J13" s="209"/>
      <c r="K13" s="122"/>
      <c r="L13" s="209"/>
      <c r="M13" s="209"/>
      <c r="N13" s="209"/>
      <c r="O13" s="122"/>
    </row>
    <row r="14" spans="1:15" ht="14.1" customHeight="1">
      <c r="A14" s="111" t="s">
        <v>106</v>
      </c>
      <c r="B14" s="218"/>
      <c r="C14" s="124"/>
      <c r="D14" s="218"/>
      <c r="E14" s="218"/>
      <c r="F14" s="218"/>
      <c r="G14" s="124"/>
      <c r="H14" s="218"/>
      <c r="I14" s="218"/>
      <c r="J14" s="218"/>
      <c r="K14" s="124"/>
      <c r="L14" s="218"/>
      <c r="M14" s="218"/>
      <c r="N14" s="218"/>
      <c r="O14" s="124"/>
    </row>
    <row r="15" spans="1:15" ht="14.1" customHeight="1">
      <c r="A15" s="94"/>
      <c r="B15" s="209"/>
      <c r="C15" s="122"/>
      <c r="D15" s="209"/>
      <c r="E15" s="209"/>
      <c r="F15" s="209"/>
      <c r="G15" s="122"/>
      <c r="H15" s="209"/>
      <c r="I15" s="209"/>
      <c r="J15" s="209"/>
      <c r="K15" s="122"/>
      <c r="L15" s="209"/>
      <c r="M15" s="209"/>
      <c r="N15" s="209"/>
      <c r="O15" s="122"/>
    </row>
    <row r="16" spans="1:15" ht="14.1" customHeight="1">
      <c r="A16" s="115" t="s">
        <v>137</v>
      </c>
      <c r="B16" s="127"/>
      <c r="C16" s="126"/>
      <c r="D16" s="127"/>
      <c r="E16" s="127"/>
      <c r="F16" s="127"/>
      <c r="G16" s="126"/>
      <c r="H16" s="127"/>
      <c r="I16" s="127"/>
      <c r="J16" s="127"/>
      <c r="K16" s="126"/>
      <c r="L16" s="127"/>
      <c r="M16" s="127"/>
      <c r="N16" s="127"/>
      <c r="O16" s="126"/>
    </row>
    <row r="17" spans="1:15" ht="14.1" customHeight="1">
      <c r="A17" s="93"/>
      <c r="B17" s="129"/>
      <c r="C17" s="128"/>
      <c r="D17" s="129"/>
      <c r="E17" s="129"/>
      <c r="F17" s="129"/>
      <c r="G17" s="128"/>
      <c r="H17" s="129"/>
      <c r="I17" s="129"/>
      <c r="J17" s="129"/>
      <c r="K17" s="128"/>
      <c r="L17" s="129"/>
      <c r="M17" s="129"/>
      <c r="N17" s="129"/>
      <c r="O17" s="128"/>
    </row>
    <row r="18" spans="1:15" ht="14.1" customHeight="1">
      <c r="A18" s="94" t="s">
        <v>241</v>
      </c>
      <c r="B18" s="207">
        <v>1.1679999999999999</v>
      </c>
      <c r="C18" s="369">
        <v>1.159</v>
      </c>
      <c r="D18" s="207">
        <v>1.1579999999999999</v>
      </c>
      <c r="E18" s="207">
        <v>1.165</v>
      </c>
      <c r="F18" s="207">
        <v>1.161</v>
      </c>
      <c r="G18" s="369">
        <v>1.161</v>
      </c>
      <c r="H18" s="207">
        <v>1.169</v>
      </c>
      <c r="I18" s="207">
        <v>1.17</v>
      </c>
      <c r="J18" s="207">
        <v>1.169</v>
      </c>
      <c r="K18" s="369">
        <v>1.1679999999999999</v>
      </c>
      <c r="L18" s="207" t="s">
        <v>195</v>
      </c>
      <c r="M18" s="207" t="s">
        <v>195</v>
      </c>
      <c r="N18" s="207" t="s">
        <v>195</v>
      </c>
      <c r="O18" s="369" t="s">
        <v>195</v>
      </c>
    </row>
    <row r="19" spans="1:15" ht="14.1" customHeight="1">
      <c r="A19" s="94" t="s">
        <v>240</v>
      </c>
      <c r="B19" s="207">
        <v>0.45300000000000001</v>
      </c>
      <c r="C19" s="369">
        <v>0.45800000000000002</v>
      </c>
      <c r="D19" s="207">
        <v>0.46</v>
      </c>
      <c r="E19" s="207">
        <v>0.45900000000000002</v>
      </c>
      <c r="F19" s="207">
        <v>0.46300000000000002</v>
      </c>
      <c r="G19" s="369">
        <v>0.46360000000000001</v>
      </c>
      <c r="H19" s="207">
        <v>0.46300000000000002</v>
      </c>
      <c r="I19" s="207">
        <v>0.46329999999999999</v>
      </c>
      <c r="J19" s="207">
        <v>0.46300000000000002</v>
      </c>
      <c r="K19" s="369">
        <v>0.46329999999999999</v>
      </c>
      <c r="L19" s="207" t="s">
        <v>195</v>
      </c>
      <c r="M19" s="207" t="s">
        <v>195</v>
      </c>
      <c r="N19" s="207" t="s">
        <v>195</v>
      </c>
      <c r="O19" s="369" t="s">
        <v>195</v>
      </c>
    </row>
    <row r="20" spans="1:15" ht="14.1" customHeight="1">
      <c r="A20" s="94" t="s">
        <v>138</v>
      </c>
      <c r="B20" s="214">
        <v>4815385</v>
      </c>
      <c r="C20" s="132">
        <v>4820943</v>
      </c>
      <c r="D20" s="214">
        <v>4819872</v>
      </c>
      <c r="E20" s="214">
        <v>4836965</v>
      </c>
      <c r="F20" s="214">
        <v>4845466</v>
      </c>
      <c r="G20" s="132">
        <v>4838450</v>
      </c>
      <c r="H20" s="214">
        <v>4852771</v>
      </c>
      <c r="I20" s="214">
        <v>4886705</v>
      </c>
      <c r="J20" s="214">
        <v>4877960</v>
      </c>
      <c r="K20" s="132">
        <v>4897647</v>
      </c>
      <c r="L20" s="214">
        <v>4932694</v>
      </c>
      <c r="M20" s="214">
        <v>4964255</v>
      </c>
      <c r="N20" s="214">
        <v>4947510</v>
      </c>
      <c r="O20" s="132">
        <v>4937920</v>
      </c>
    </row>
    <row r="21" spans="1:15" ht="14.1" customHeight="1">
      <c r="A21" s="99" t="s">
        <v>139</v>
      </c>
      <c r="B21" s="202">
        <v>0.46200000000000002</v>
      </c>
      <c r="C21" s="128">
        <v>0.46500000000000002</v>
      </c>
      <c r="D21" s="202">
        <v>0.47</v>
      </c>
      <c r="E21" s="202">
        <v>0.47299999999999998</v>
      </c>
      <c r="F21" s="202">
        <v>0.47499999999999998</v>
      </c>
      <c r="G21" s="128">
        <v>0.48</v>
      </c>
      <c r="H21" s="202">
        <v>0.48299999999999998</v>
      </c>
      <c r="I21" s="202">
        <v>0.48499999999999999</v>
      </c>
      <c r="J21" s="202">
        <v>0.48699999999999999</v>
      </c>
      <c r="K21" s="128">
        <v>0.49299999999999999</v>
      </c>
      <c r="L21" s="202">
        <v>0.496</v>
      </c>
      <c r="M21" s="202">
        <v>0.5</v>
      </c>
      <c r="N21" s="202">
        <v>0.504</v>
      </c>
      <c r="O21" s="128">
        <v>0.5097486391031042</v>
      </c>
    </row>
    <row r="22" spans="1:15" ht="14.1" customHeight="1">
      <c r="A22" s="94" t="s">
        <v>153</v>
      </c>
      <c r="B22" s="214">
        <v>159</v>
      </c>
      <c r="C22" s="134">
        <v>161</v>
      </c>
      <c r="D22" s="214">
        <v>159</v>
      </c>
      <c r="E22" s="214">
        <v>160</v>
      </c>
      <c r="F22" s="214">
        <v>156</v>
      </c>
      <c r="G22" s="134">
        <v>163</v>
      </c>
      <c r="H22" s="214">
        <v>162</v>
      </c>
      <c r="I22" s="214">
        <v>162</v>
      </c>
      <c r="J22" s="214">
        <v>159</v>
      </c>
      <c r="K22" s="134">
        <v>171</v>
      </c>
      <c r="L22" s="214">
        <v>175</v>
      </c>
      <c r="M22" s="214">
        <v>177</v>
      </c>
      <c r="N22" s="214">
        <v>179</v>
      </c>
      <c r="O22" s="134">
        <v>186.83131970050289</v>
      </c>
    </row>
    <row r="23" spans="1:15" ht="14.1" customHeight="1">
      <c r="A23" s="94" t="s">
        <v>146</v>
      </c>
      <c r="B23" s="214">
        <v>3344</v>
      </c>
      <c r="C23" s="134">
        <v>3425</v>
      </c>
      <c r="D23" s="214">
        <v>3542</v>
      </c>
      <c r="E23" s="214">
        <v>3508</v>
      </c>
      <c r="F23" s="214">
        <v>3245</v>
      </c>
      <c r="G23" s="134">
        <v>3388</v>
      </c>
      <c r="H23" s="214">
        <v>3474</v>
      </c>
      <c r="I23" s="214">
        <v>3429.1849583727276</v>
      </c>
      <c r="J23" s="214">
        <v>3333</v>
      </c>
      <c r="K23" s="134">
        <v>3477</v>
      </c>
      <c r="L23" s="214">
        <v>3598</v>
      </c>
      <c r="M23" s="214">
        <v>3546</v>
      </c>
      <c r="N23" s="214">
        <v>3462</v>
      </c>
      <c r="O23" s="134">
        <v>3306.3330296088552</v>
      </c>
    </row>
    <row r="24" spans="1:15" ht="14.1" customHeight="1">
      <c r="A24" s="99" t="s">
        <v>140</v>
      </c>
      <c r="B24" s="219">
        <v>5606</v>
      </c>
      <c r="C24" s="136">
        <v>5689</v>
      </c>
      <c r="D24" s="219">
        <v>5779</v>
      </c>
      <c r="E24" s="219">
        <v>5717</v>
      </c>
      <c r="F24" s="219">
        <v>5366</v>
      </c>
      <c r="G24" s="136">
        <v>5541</v>
      </c>
      <c r="H24" s="219">
        <v>5587</v>
      </c>
      <c r="I24" s="219">
        <v>5576.0388402040262</v>
      </c>
      <c r="J24" s="219">
        <v>5583</v>
      </c>
      <c r="K24" s="136">
        <v>5741</v>
      </c>
      <c r="L24" s="219">
        <v>5888</v>
      </c>
      <c r="M24" s="219">
        <v>5824</v>
      </c>
      <c r="N24" s="219">
        <v>5710</v>
      </c>
      <c r="O24" s="136">
        <v>5420.5626989261846</v>
      </c>
    </row>
    <row r="25" spans="1:15" ht="14.1" customHeight="1">
      <c r="A25" s="99" t="s">
        <v>141</v>
      </c>
      <c r="B25" s="219">
        <v>1342</v>
      </c>
      <c r="C25" s="136">
        <v>1380</v>
      </c>
      <c r="D25" s="219">
        <v>1469</v>
      </c>
      <c r="E25" s="219">
        <v>1467</v>
      </c>
      <c r="F25" s="219">
        <v>1266</v>
      </c>
      <c r="G25" s="136">
        <v>1363</v>
      </c>
      <c r="H25" s="219">
        <v>1430</v>
      </c>
      <c r="I25" s="219">
        <v>1359.6761844708606</v>
      </c>
      <c r="J25" s="219">
        <v>1210</v>
      </c>
      <c r="K25" s="136">
        <v>1303</v>
      </c>
      <c r="L25" s="219">
        <v>1361</v>
      </c>
      <c r="M25" s="219">
        <v>1295</v>
      </c>
      <c r="N25" s="219">
        <v>1195</v>
      </c>
      <c r="O25" s="136">
        <v>1133.1769565877598</v>
      </c>
    </row>
    <row r="26" spans="1:15" ht="14.1" customHeight="1">
      <c r="A26" s="94" t="s">
        <v>145</v>
      </c>
      <c r="B26" s="207">
        <v>0.17</v>
      </c>
      <c r="C26" s="138">
        <v>0.17</v>
      </c>
      <c r="D26" s="207">
        <v>0.188</v>
      </c>
      <c r="E26" s="207">
        <v>0.20899999999999999</v>
      </c>
      <c r="F26" s="207">
        <v>0.18</v>
      </c>
      <c r="G26" s="138">
        <v>0.18099999999999999</v>
      </c>
      <c r="H26" s="207">
        <v>0.185</v>
      </c>
      <c r="I26" s="207">
        <v>0.19</v>
      </c>
      <c r="J26" s="207">
        <v>0.182</v>
      </c>
      <c r="K26" s="138">
        <v>0.17299999999999999</v>
      </c>
      <c r="L26" s="207">
        <v>0.185</v>
      </c>
      <c r="M26" s="207">
        <v>0.192</v>
      </c>
      <c r="N26" s="207">
        <v>0.183</v>
      </c>
      <c r="O26" s="138">
        <v>0.1782790089523987</v>
      </c>
    </row>
    <row r="27" spans="1:15" ht="14.1" customHeight="1">
      <c r="A27" s="99" t="s">
        <v>142</v>
      </c>
      <c r="B27" s="202">
        <v>0.154</v>
      </c>
      <c r="C27" s="140">
        <v>0.13400000000000001</v>
      </c>
      <c r="D27" s="202">
        <v>0.125</v>
      </c>
      <c r="E27" s="202">
        <v>0.16600000000000001</v>
      </c>
      <c r="F27" s="202">
        <v>0.16</v>
      </c>
      <c r="G27" s="140">
        <v>0.128</v>
      </c>
      <c r="H27" s="202">
        <v>0.127</v>
      </c>
      <c r="I27" s="202">
        <v>0.113</v>
      </c>
      <c r="J27" s="202">
        <v>0.13300000000000001</v>
      </c>
      <c r="K27" s="140">
        <v>0.10299999999999999</v>
      </c>
      <c r="L27" s="202">
        <v>0.109</v>
      </c>
      <c r="M27" s="202">
        <v>0.10199999999999999</v>
      </c>
      <c r="N27" s="202">
        <v>0.12</v>
      </c>
      <c r="O27" s="140">
        <v>9.9078385306206385E-2</v>
      </c>
    </row>
    <row r="28" spans="1:15" ht="14.1" customHeight="1">
      <c r="A28" s="99" t="s">
        <v>143</v>
      </c>
      <c r="B28" s="202">
        <v>0.183</v>
      </c>
      <c r="C28" s="140">
        <v>0.20200000000000001</v>
      </c>
      <c r="D28" s="202">
        <v>0.24399999999999999</v>
      </c>
      <c r="E28" s="202">
        <v>0.247</v>
      </c>
      <c r="F28" s="202">
        <v>0.19900000000000001</v>
      </c>
      <c r="G28" s="140">
        <v>0.22900000000000001</v>
      </c>
      <c r="H28" s="202">
        <v>0.23899999999999999</v>
      </c>
      <c r="I28" s="202">
        <v>0.26200000000000001</v>
      </c>
      <c r="J28" s="202">
        <v>0.22900000000000001</v>
      </c>
      <c r="K28" s="140">
        <v>0.23899999999999999</v>
      </c>
      <c r="L28" s="202">
        <v>0.26</v>
      </c>
      <c r="M28" s="202">
        <v>0.28199999999999997</v>
      </c>
      <c r="N28" s="202">
        <v>0.247</v>
      </c>
      <c r="O28" s="140">
        <v>0.2596870597245533</v>
      </c>
    </row>
    <row r="29" spans="1:15" ht="14.1" customHeight="1">
      <c r="A29" s="100" t="s">
        <v>162</v>
      </c>
      <c r="B29" s="207">
        <v>0.23300000000000001</v>
      </c>
      <c r="C29" s="138">
        <v>0.23300000000000001</v>
      </c>
      <c r="D29" s="207">
        <v>0.23100000000000001</v>
      </c>
      <c r="E29" s="207">
        <v>0.24099999999999999</v>
      </c>
      <c r="F29" s="207">
        <v>0.255</v>
      </c>
      <c r="G29" s="138">
        <v>0.25</v>
      </c>
      <c r="H29" s="207">
        <v>0.253</v>
      </c>
      <c r="I29" s="207">
        <v>0.26200000000000001</v>
      </c>
      <c r="J29" s="207">
        <v>0.26600000000000001</v>
      </c>
      <c r="K29" s="138">
        <v>0.26700000000000002</v>
      </c>
      <c r="L29" s="207">
        <v>0.26700000000000002</v>
      </c>
      <c r="M29" s="207">
        <v>0.27300000000000002</v>
      </c>
      <c r="N29" s="207">
        <v>0.28299999999999997</v>
      </c>
      <c r="O29" s="138">
        <v>0.30903599188915176</v>
      </c>
    </row>
    <row r="30" spans="1:15" ht="14.1" customHeight="1">
      <c r="A30" s="93" t="s">
        <v>144</v>
      </c>
      <c r="B30" s="219">
        <v>5569</v>
      </c>
      <c r="C30" s="136">
        <v>6014</v>
      </c>
      <c r="D30" s="219">
        <v>4236</v>
      </c>
      <c r="E30" s="219">
        <v>6045</v>
      </c>
      <c r="F30" s="219">
        <v>5755</v>
      </c>
      <c r="G30" s="136">
        <v>5376</v>
      </c>
      <c r="H30" s="219">
        <v>6444</v>
      </c>
      <c r="I30" s="219">
        <v>7760</v>
      </c>
      <c r="J30" s="219">
        <v>5703</v>
      </c>
      <c r="K30" s="136">
        <v>4975</v>
      </c>
      <c r="L30" s="219">
        <v>4859</v>
      </c>
      <c r="M30" s="219">
        <v>7224</v>
      </c>
      <c r="N30" s="219">
        <v>5820</v>
      </c>
      <c r="O30" s="136">
        <v>6647.1797172325996</v>
      </c>
    </row>
    <row r="31" spans="1:15" ht="14.1" customHeight="1">
      <c r="A31" s="93" t="s">
        <v>163</v>
      </c>
      <c r="B31" s="219">
        <v>13581</v>
      </c>
      <c r="C31" s="136">
        <v>16476</v>
      </c>
      <c r="D31" s="219">
        <v>9952</v>
      </c>
      <c r="E31" s="219">
        <v>13863</v>
      </c>
      <c r="F31" s="219">
        <v>13714</v>
      </c>
      <c r="G31" s="136">
        <v>12193</v>
      </c>
      <c r="H31" s="219">
        <v>13504</v>
      </c>
      <c r="I31" s="219">
        <v>19204</v>
      </c>
      <c r="J31" s="219">
        <v>13935</v>
      </c>
      <c r="K31" s="136">
        <v>12826</v>
      </c>
      <c r="L31" s="219">
        <v>13113</v>
      </c>
      <c r="M31" s="219">
        <v>16551</v>
      </c>
      <c r="N31" s="219">
        <v>15641</v>
      </c>
      <c r="O31" s="136">
        <v>15703.228297603657</v>
      </c>
    </row>
    <row r="32" spans="1:15" ht="14.1" customHeight="1">
      <c r="A32" s="94" t="s">
        <v>199</v>
      </c>
      <c r="B32" s="214">
        <v>1045070</v>
      </c>
      <c r="C32" s="132">
        <v>1125712</v>
      </c>
      <c r="D32" s="214">
        <v>1234933</v>
      </c>
      <c r="E32" s="214">
        <v>1362750</v>
      </c>
      <c r="F32" s="214">
        <v>1428624</v>
      </c>
      <c r="G32" s="132">
        <v>1518149</v>
      </c>
      <c r="H32" s="214">
        <v>1596694</v>
      </c>
      <c r="I32" s="214">
        <v>1712807</v>
      </c>
      <c r="J32" s="214">
        <v>1755428</v>
      </c>
      <c r="K32" s="132">
        <v>1826343</v>
      </c>
      <c r="L32" s="214">
        <v>1914417</v>
      </c>
      <c r="M32" s="214">
        <v>2016230</v>
      </c>
      <c r="N32" s="214">
        <v>2047302</v>
      </c>
      <c r="O32" s="132">
        <v>2114650</v>
      </c>
    </row>
    <row r="33" spans="1:15" ht="14.1" customHeight="1">
      <c r="A33" s="93" t="s">
        <v>239</v>
      </c>
      <c r="B33" s="202">
        <v>0.48199999999999998</v>
      </c>
      <c r="C33" s="370">
        <v>0.47899999999999998</v>
      </c>
      <c r="D33" s="202">
        <v>0.46400000000000002</v>
      </c>
      <c r="E33" s="202">
        <v>0.45800000000000002</v>
      </c>
      <c r="F33" s="202">
        <v>0.45600000000000002</v>
      </c>
      <c r="G33" s="370">
        <v>0.45639999999999997</v>
      </c>
      <c r="H33" s="202">
        <v>0.45100000000000001</v>
      </c>
      <c r="I33" s="202">
        <v>0.45190000000000002</v>
      </c>
      <c r="J33" s="202">
        <v>0.44800000000000001</v>
      </c>
      <c r="K33" s="370" t="s">
        <v>195</v>
      </c>
      <c r="L33" s="202" t="s">
        <v>195</v>
      </c>
      <c r="M33" s="202" t="s">
        <v>195</v>
      </c>
      <c r="N33" s="202" t="s">
        <v>195</v>
      </c>
      <c r="O33" s="370" t="s">
        <v>195</v>
      </c>
    </row>
    <row r="34" spans="1:15" ht="14.1" customHeight="1">
      <c r="A34" s="93" t="s">
        <v>188</v>
      </c>
      <c r="B34" s="202">
        <v>0.752</v>
      </c>
      <c r="C34" s="128">
        <v>0.75600000000000001</v>
      </c>
      <c r="D34" s="202">
        <v>0.78600000000000003</v>
      </c>
      <c r="E34" s="202">
        <v>0.80500000000000005</v>
      </c>
      <c r="F34" s="202">
        <v>0.80700000000000005</v>
      </c>
      <c r="G34" s="128">
        <v>0.82099999999999995</v>
      </c>
      <c r="H34" s="202">
        <v>0.82899999999999996</v>
      </c>
      <c r="I34" s="202">
        <v>0.82899999999999996</v>
      </c>
      <c r="J34" s="202">
        <v>0.82899999999999996</v>
      </c>
      <c r="K34" s="128">
        <v>0.83</v>
      </c>
      <c r="L34" s="202">
        <v>0.83</v>
      </c>
      <c r="M34" s="202">
        <v>0.83</v>
      </c>
      <c r="N34" s="202">
        <v>0.83</v>
      </c>
      <c r="O34" s="128">
        <v>0.83</v>
      </c>
    </row>
    <row r="35" spans="1:15" ht="14.1" customHeight="1">
      <c r="A35" s="93" t="s">
        <v>186</v>
      </c>
      <c r="B35" s="202">
        <v>0.109</v>
      </c>
      <c r="C35" s="128">
        <v>0.251</v>
      </c>
      <c r="D35" s="202">
        <v>0.26400000000000001</v>
      </c>
      <c r="E35" s="202">
        <v>0.27</v>
      </c>
      <c r="F35" s="202">
        <v>0.27400000000000002</v>
      </c>
      <c r="G35" s="128">
        <v>0.36899999999999999</v>
      </c>
      <c r="H35" s="202">
        <v>0.38</v>
      </c>
      <c r="I35" s="202">
        <v>0.38</v>
      </c>
      <c r="J35" s="202">
        <v>0.44600000000000001</v>
      </c>
      <c r="K35" s="128">
        <v>0.50800000000000001</v>
      </c>
      <c r="L35" s="202">
        <v>0.51900000000000002</v>
      </c>
      <c r="M35" s="202">
        <v>0.78300000000000003</v>
      </c>
      <c r="N35" s="202">
        <v>0.79900000000000004</v>
      </c>
      <c r="O35" s="128">
        <v>0.90769999999999995</v>
      </c>
    </row>
    <row r="36" spans="1:15" ht="14.1" customHeight="1">
      <c r="A36" s="94"/>
      <c r="B36" s="209"/>
      <c r="C36" s="122"/>
      <c r="D36" s="209"/>
      <c r="E36" s="209"/>
      <c r="F36" s="209"/>
      <c r="G36" s="122"/>
      <c r="H36" s="209"/>
      <c r="I36" s="209"/>
      <c r="J36" s="209"/>
      <c r="K36" s="122"/>
      <c r="L36" s="209"/>
      <c r="M36" s="209"/>
      <c r="N36" s="209"/>
      <c r="O36" s="122"/>
    </row>
    <row r="37" spans="1:15" ht="14.1" customHeight="1">
      <c r="A37" s="115" t="s">
        <v>123</v>
      </c>
      <c r="B37" s="127"/>
      <c r="C37" s="142"/>
      <c r="D37" s="127"/>
      <c r="E37" s="127"/>
      <c r="F37" s="127"/>
      <c r="G37" s="142"/>
      <c r="H37" s="127"/>
      <c r="I37" s="127"/>
      <c r="J37" s="127"/>
      <c r="K37" s="142"/>
      <c r="L37" s="127"/>
      <c r="M37" s="127"/>
      <c r="N37" s="127"/>
      <c r="O37" s="142"/>
    </row>
    <row r="38" spans="1:15" ht="14.1" customHeight="1">
      <c r="A38" s="94"/>
      <c r="B38" s="129"/>
      <c r="C38" s="122"/>
      <c r="D38" s="129"/>
      <c r="E38" s="129"/>
      <c r="F38" s="129"/>
      <c r="G38" s="122"/>
      <c r="H38" s="129"/>
      <c r="I38" s="129"/>
      <c r="J38" s="129"/>
      <c r="K38" s="122"/>
      <c r="L38" s="129"/>
      <c r="M38" s="129"/>
      <c r="N38" s="129"/>
      <c r="O38" s="122"/>
    </row>
    <row r="39" spans="1:15" ht="14.1" customHeight="1">
      <c r="A39" s="111" t="s">
        <v>164</v>
      </c>
      <c r="B39" s="215"/>
      <c r="C39" s="122"/>
      <c r="D39" s="215"/>
      <c r="E39" s="215"/>
      <c r="F39" s="215"/>
      <c r="G39" s="122"/>
      <c r="H39" s="215"/>
      <c r="I39" s="215"/>
      <c r="J39" s="215"/>
      <c r="K39" s="122"/>
      <c r="L39" s="215"/>
      <c r="M39" s="215"/>
      <c r="N39" s="215"/>
      <c r="O39" s="122"/>
    </row>
    <row r="40" spans="1:15" ht="14.1" customHeight="1">
      <c r="A40" s="99" t="s">
        <v>238</v>
      </c>
      <c r="B40" s="205"/>
      <c r="C40" s="145"/>
      <c r="D40" s="205"/>
      <c r="E40" s="205">
        <v>1456866</v>
      </c>
      <c r="F40" s="205">
        <v>1449349</v>
      </c>
      <c r="G40" s="145">
        <v>1438474</v>
      </c>
      <c r="H40" s="205">
        <v>1434394</v>
      </c>
      <c r="I40" s="205">
        <v>1430280</v>
      </c>
      <c r="J40" s="205">
        <v>1425855</v>
      </c>
      <c r="K40" s="145">
        <v>1421063</v>
      </c>
      <c r="L40" s="205">
        <v>1417368</v>
      </c>
      <c r="M40" s="205">
        <v>1418207</v>
      </c>
      <c r="N40" s="205">
        <v>1408478</v>
      </c>
      <c r="O40" s="145">
        <v>1408042</v>
      </c>
    </row>
    <row r="41" spans="1:15" ht="14.1" customHeight="1">
      <c r="A41" s="99" t="s">
        <v>125</v>
      </c>
      <c r="B41" s="211">
        <v>857137</v>
      </c>
      <c r="C41" s="143">
        <v>786707</v>
      </c>
      <c r="D41" s="211">
        <v>739660</v>
      </c>
      <c r="E41" s="211">
        <v>814817.47713333298</v>
      </c>
      <c r="F41" s="211">
        <v>855649</v>
      </c>
      <c r="G41" s="143">
        <v>767276</v>
      </c>
      <c r="H41" s="211">
        <v>732559.66929999972</v>
      </c>
      <c r="I41" s="211">
        <v>762708</v>
      </c>
      <c r="J41" s="211">
        <v>743127.10734999995</v>
      </c>
      <c r="K41" s="143">
        <v>683841.89265000005</v>
      </c>
      <c r="L41" s="211">
        <v>663356</v>
      </c>
      <c r="M41" s="211">
        <v>691485</v>
      </c>
      <c r="N41" s="211">
        <v>702759</v>
      </c>
      <c r="O41" s="143">
        <v>632884.34101666685</v>
      </c>
    </row>
    <row r="42" spans="1:15" ht="14.1" customHeight="1">
      <c r="A42" s="101" t="s">
        <v>193</v>
      </c>
      <c r="B42" s="205">
        <v>191</v>
      </c>
      <c r="C42" s="145">
        <v>173</v>
      </c>
      <c r="D42" s="205">
        <v>173</v>
      </c>
      <c r="E42" s="205">
        <v>186.31242943476985</v>
      </c>
      <c r="F42" s="205">
        <v>196</v>
      </c>
      <c r="G42" s="145">
        <v>178</v>
      </c>
      <c r="H42" s="205">
        <v>170.50635413950846</v>
      </c>
      <c r="I42" s="205">
        <v>178</v>
      </c>
      <c r="J42" s="205">
        <v>174</v>
      </c>
      <c r="K42" s="145">
        <v>161</v>
      </c>
      <c r="L42" s="205">
        <v>156</v>
      </c>
      <c r="M42" s="205">
        <v>163</v>
      </c>
      <c r="N42" s="205">
        <v>166</v>
      </c>
      <c r="O42" s="145">
        <v>150.54740865739603</v>
      </c>
    </row>
    <row r="43" spans="1:15" ht="14.1" customHeight="1">
      <c r="A43" s="101" t="s">
        <v>194</v>
      </c>
      <c r="B43" s="205">
        <v>2927</v>
      </c>
      <c r="C43" s="145">
        <v>2862</v>
      </c>
      <c r="D43" s="205">
        <v>2802</v>
      </c>
      <c r="E43" s="205">
        <v>2796.8691790203052</v>
      </c>
      <c r="F43" s="205">
        <v>2792</v>
      </c>
      <c r="G43" s="145">
        <v>2786</v>
      </c>
      <c r="H43" s="205">
        <v>2764.1476840627402</v>
      </c>
      <c r="I43" s="205">
        <v>2727</v>
      </c>
      <c r="J43" s="205">
        <v>2638</v>
      </c>
      <c r="K43" s="145">
        <v>2598</v>
      </c>
      <c r="L43" s="205">
        <v>2590</v>
      </c>
      <c r="M43" s="205">
        <v>2521</v>
      </c>
      <c r="N43" s="205">
        <v>2532</v>
      </c>
      <c r="O43" s="145">
        <v>2533.3862763754964</v>
      </c>
    </row>
    <row r="44" spans="1:15" ht="14.1" customHeight="1">
      <c r="A44" s="111"/>
      <c r="B44" s="209"/>
      <c r="C44" s="128"/>
      <c r="D44" s="209"/>
      <c r="E44" s="209"/>
      <c r="F44" s="209"/>
      <c r="G44" s="128"/>
      <c r="H44" s="209"/>
      <c r="I44" s="209"/>
      <c r="J44" s="209"/>
      <c r="K44" s="128"/>
      <c r="L44" s="209"/>
      <c r="M44" s="209"/>
      <c r="N44" s="209"/>
      <c r="O44" s="128"/>
    </row>
    <row r="45" spans="1:15" ht="14.1" customHeight="1">
      <c r="A45" s="111" t="s">
        <v>126</v>
      </c>
      <c r="B45" s="215"/>
      <c r="C45" s="128"/>
      <c r="D45" s="215"/>
      <c r="E45" s="215"/>
      <c r="F45" s="215"/>
      <c r="G45" s="128"/>
      <c r="H45" s="215"/>
      <c r="I45" s="215"/>
      <c r="J45" s="215"/>
      <c r="K45" s="128"/>
      <c r="L45" s="215"/>
      <c r="M45" s="215"/>
      <c r="N45" s="215"/>
      <c r="O45" s="128"/>
    </row>
    <row r="46" spans="1:15" ht="14.1" customHeight="1">
      <c r="A46" s="100" t="s">
        <v>237</v>
      </c>
      <c r="B46" s="220">
        <v>0.36599999999999999</v>
      </c>
      <c r="C46" s="130">
        <v>0.36799999999999999</v>
      </c>
      <c r="D46" s="220">
        <v>0.36799999999999999</v>
      </c>
      <c r="E46" s="220">
        <v>0.36899999999999999</v>
      </c>
      <c r="F46" s="220">
        <v>0.37</v>
      </c>
      <c r="G46" s="130">
        <v>0.372</v>
      </c>
      <c r="H46" s="220">
        <v>0.375</v>
      </c>
      <c r="I46" s="220">
        <v>0.376</v>
      </c>
      <c r="J46" s="220">
        <v>0.375</v>
      </c>
      <c r="K46" s="130">
        <v>0.376</v>
      </c>
      <c r="L46" s="220">
        <v>0.376</v>
      </c>
      <c r="M46" s="220">
        <v>0.38400000000000001</v>
      </c>
      <c r="N46" s="220">
        <v>0.38700000000000001</v>
      </c>
      <c r="O46" s="130">
        <v>0.39200000000000002</v>
      </c>
    </row>
    <row r="47" spans="1:15" ht="14.1" customHeight="1">
      <c r="A47" s="99" t="s">
        <v>127</v>
      </c>
      <c r="B47" s="209">
        <v>498879</v>
      </c>
      <c r="C47" s="120">
        <v>495858</v>
      </c>
      <c r="D47" s="209">
        <v>495861</v>
      </c>
      <c r="E47" s="209">
        <v>497217</v>
      </c>
      <c r="F47" s="209">
        <v>501245</v>
      </c>
      <c r="G47" s="120">
        <v>504465</v>
      </c>
      <c r="H47" s="209">
        <v>512190</v>
      </c>
      <c r="I47" s="209">
        <v>518217</v>
      </c>
      <c r="J47" s="209">
        <v>523489</v>
      </c>
      <c r="K47" s="120">
        <v>525773</v>
      </c>
      <c r="L47" s="209">
        <v>528053</v>
      </c>
      <c r="M47" s="209">
        <v>548656</v>
      </c>
      <c r="N47" s="209">
        <v>555850</v>
      </c>
      <c r="O47" s="120">
        <v>570460</v>
      </c>
    </row>
    <row r="48" spans="1:15" ht="14.1" customHeight="1">
      <c r="A48" s="99" t="s">
        <v>128</v>
      </c>
      <c r="B48" s="209">
        <v>221911</v>
      </c>
      <c r="C48" s="120">
        <v>232852</v>
      </c>
      <c r="D48" s="209">
        <v>237722</v>
      </c>
      <c r="E48" s="209">
        <v>245984</v>
      </c>
      <c r="F48" s="209">
        <v>254540</v>
      </c>
      <c r="G48" s="120">
        <v>260377</v>
      </c>
      <c r="H48" s="209">
        <v>271616</v>
      </c>
      <c r="I48" s="209">
        <v>281577</v>
      </c>
      <c r="J48" s="209">
        <v>290353</v>
      </c>
      <c r="K48" s="120">
        <v>296636</v>
      </c>
      <c r="L48" s="209">
        <v>302791</v>
      </c>
      <c r="M48" s="209">
        <v>314592</v>
      </c>
      <c r="N48" s="209">
        <v>324111</v>
      </c>
      <c r="O48" s="120">
        <v>327912</v>
      </c>
    </row>
    <row r="49" spans="1:15" ht="14.1" customHeight="1">
      <c r="A49" s="99" t="s">
        <v>129</v>
      </c>
      <c r="B49" s="209">
        <v>35013</v>
      </c>
      <c r="C49" s="120">
        <v>37286</v>
      </c>
      <c r="D49" s="209">
        <v>39183</v>
      </c>
      <c r="E49" s="209">
        <v>41802</v>
      </c>
      <c r="F49" s="209">
        <v>44811</v>
      </c>
      <c r="G49" s="120">
        <v>46788</v>
      </c>
      <c r="H49" s="209">
        <v>48615</v>
      </c>
      <c r="I49" s="209">
        <v>50953</v>
      </c>
      <c r="J49" s="209">
        <v>53080</v>
      </c>
      <c r="K49" s="120">
        <v>54531</v>
      </c>
      <c r="L49" s="209">
        <v>56097</v>
      </c>
      <c r="M49" s="209">
        <v>58561</v>
      </c>
      <c r="N49" s="209">
        <v>60694</v>
      </c>
      <c r="O49" s="120">
        <v>63033</v>
      </c>
    </row>
    <row r="50" spans="1:15" ht="14.1" customHeight="1">
      <c r="A50" s="101" t="s">
        <v>130</v>
      </c>
      <c r="B50" s="203">
        <v>755803</v>
      </c>
      <c r="C50" s="147">
        <v>765996</v>
      </c>
      <c r="D50" s="203">
        <v>772766</v>
      </c>
      <c r="E50" s="203">
        <v>785003</v>
      </c>
      <c r="F50" s="203">
        <v>800596</v>
      </c>
      <c r="G50" s="147">
        <f>SUM(G47:G49)</f>
        <v>811630</v>
      </c>
      <c r="H50" s="203">
        <v>832421</v>
      </c>
      <c r="I50" s="203">
        <v>850747</v>
      </c>
      <c r="J50" s="203">
        <v>866922</v>
      </c>
      <c r="K50" s="147">
        <v>876940</v>
      </c>
      <c r="L50" s="203">
        <v>886941</v>
      </c>
      <c r="M50" s="203">
        <v>921809</v>
      </c>
      <c r="N50" s="203">
        <v>940655</v>
      </c>
      <c r="O50" s="147">
        <v>961405</v>
      </c>
    </row>
    <row r="51" spans="1:15" ht="14.1" customHeight="1">
      <c r="A51" s="101" t="s">
        <v>131</v>
      </c>
      <c r="B51" s="203">
        <v>3862</v>
      </c>
      <c r="C51" s="147">
        <v>3809</v>
      </c>
      <c r="D51" s="203">
        <v>3751</v>
      </c>
      <c r="E51" s="203">
        <v>3828.3292080585411</v>
      </c>
      <c r="F51" s="203">
        <v>3702</v>
      </c>
      <c r="G51" s="147">
        <v>3519</v>
      </c>
      <c r="H51" s="203">
        <v>3465.1441832254318</v>
      </c>
      <c r="I51" s="203">
        <v>3442</v>
      </c>
      <c r="J51" s="203">
        <v>3421</v>
      </c>
      <c r="K51" s="147">
        <v>3415</v>
      </c>
      <c r="L51" s="203">
        <v>3400</v>
      </c>
      <c r="M51" s="203">
        <v>3478</v>
      </c>
      <c r="N51" s="203">
        <v>3441</v>
      </c>
      <c r="O51" s="147">
        <v>3605.7874403454284</v>
      </c>
    </row>
    <row r="52" spans="1:15" ht="14.1" customHeight="1">
      <c r="A52" s="101" t="s">
        <v>165</v>
      </c>
      <c r="B52" s="203">
        <v>102988</v>
      </c>
      <c r="C52" s="147">
        <v>97988</v>
      </c>
      <c r="D52" s="203">
        <v>94534</v>
      </c>
      <c r="E52" s="203">
        <v>89861</v>
      </c>
      <c r="F52" s="203">
        <v>83447</v>
      </c>
      <c r="G52" s="147">
        <v>79031</v>
      </c>
      <c r="H52" s="203">
        <v>73946</v>
      </c>
      <c r="I52" s="203">
        <v>70964</v>
      </c>
      <c r="J52" s="203">
        <v>69040</v>
      </c>
      <c r="K52" s="147">
        <v>66936</v>
      </c>
      <c r="L52" s="203">
        <v>66172</v>
      </c>
      <c r="M52" s="203">
        <v>47293</v>
      </c>
      <c r="N52" s="203">
        <v>40795</v>
      </c>
      <c r="O52" s="147">
        <v>29351</v>
      </c>
    </row>
    <row r="53" spans="1:15" ht="14.1" customHeight="1">
      <c r="A53" s="93"/>
      <c r="B53" s="209"/>
      <c r="C53" s="128"/>
      <c r="D53" s="209"/>
      <c r="E53" s="209"/>
      <c r="F53" s="209"/>
      <c r="G53" s="128"/>
      <c r="H53" s="209"/>
      <c r="I53" s="209"/>
      <c r="J53" s="209"/>
      <c r="K53" s="128"/>
      <c r="L53" s="209"/>
      <c r="M53" s="209"/>
      <c r="N53" s="209"/>
      <c r="O53" s="128"/>
    </row>
    <row r="54" spans="1:15" ht="14.1" customHeight="1">
      <c r="A54" s="111" t="s">
        <v>132</v>
      </c>
      <c r="B54" s="209"/>
      <c r="C54" s="128"/>
      <c r="D54" s="209"/>
      <c r="E54" s="209"/>
      <c r="F54" s="209"/>
      <c r="G54" s="128"/>
      <c r="H54" s="209"/>
      <c r="I54" s="209"/>
      <c r="J54" s="209"/>
      <c r="K54" s="128"/>
      <c r="L54" s="209"/>
      <c r="M54" s="209"/>
      <c r="N54" s="209"/>
      <c r="O54" s="128"/>
    </row>
    <row r="55" spans="1:15" ht="14.1" customHeight="1">
      <c r="A55" s="93" t="s">
        <v>236</v>
      </c>
      <c r="B55" s="220">
        <v>0.249</v>
      </c>
      <c r="C55" s="138">
        <v>0.254</v>
      </c>
      <c r="D55" s="220">
        <v>0.252</v>
      </c>
      <c r="E55" s="220">
        <v>0.254</v>
      </c>
      <c r="F55" s="220">
        <v>0.25600000000000001</v>
      </c>
      <c r="G55" s="138">
        <v>0.25700000000000001</v>
      </c>
      <c r="H55" s="220">
        <v>0.25800000000000001</v>
      </c>
      <c r="I55" s="220">
        <v>0.25800000000000001</v>
      </c>
      <c r="J55" s="220">
        <v>0.26100000000000001</v>
      </c>
      <c r="K55" s="138">
        <v>0.26300000000000001</v>
      </c>
      <c r="L55" s="220">
        <v>0.26300000000000001</v>
      </c>
      <c r="M55" s="220">
        <v>0.27200000000000002</v>
      </c>
      <c r="N55" s="220">
        <v>0.27400000000000002</v>
      </c>
      <c r="O55" s="138">
        <v>0.27400000000000002</v>
      </c>
    </row>
    <row r="56" spans="1:15" ht="14.1" customHeight="1">
      <c r="A56" s="102" t="s">
        <v>133</v>
      </c>
      <c r="B56" s="211">
        <v>262398</v>
      </c>
      <c r="C56" s="143">
        <v>259483</v>
      </c>
      <c r="D56" s="211">
        <v>244754</v>
      </c>
      <c r="E56" s="211">
        <v>230323</v>
      </c>
      <c r="F56" s="211">
        <v>213636</v>
      </c>
      <c r="G56" s="143">
        <v>200637</v>
      </c>
      <c r="H56" s="211">
        <v>196350</v>
      </c>
      <c r="I56" s="211">
        <v>190869</v>
      </c>
      <c r="J56" s="211">
        <v>183120</v>
      </c>
      <c r="K56" s="143">
        <v>179111.5</v>
      </c>
      <c r="L56" s="211">
        <v>174103</v>
      </c>
      <c r="M56" s="211">
        <v>172957</v>
      </c>
      <c r="N56" s="211">
        <v>173463</v>
      </c>
      <c r="O56" s="143">
        <v>167595.5</v>
      </c>
    </row>
    <row r="57" spans="1:15" ht="14.1" customHeight="1">
      <c r="A57" s="102" t="s">
        <v>166</v>
      </c>
      <c r="B57" s="211">
        <v>284379</v>
      </c>
      <c r="C57" s="143">
        <v>286374</v>
      </c>
      <c r="D57" s="211">
        <v>287284</v>
      </c>
      <c r="E57" s="211">
        <v>291118</v>
      </c>
      <c r="F57" s="211">
        <v>296226</v>
      </c>
      <c r="G57" s="143">
        <v>300397</v>
      </c>
      <c r="H57" s="211">
        <v>304661</v>
      </c>
      <c r="I57" s="211">
        <v>307147</v>
      </c>
      <c r="J57" s="211">
        <v>308023</v>
      </c>
      <c r="K57" s="143">
        <v>308088</v>
      </c>
      <c r="L57" s="211">
        <v>306936</v>
      </c>
      <c r="M57" s="211">
        <v>306627</v>
      </c>
      <c r="N57" s="211">
        <v>305933</v>
      </c>
      <c r="O57" s="143">
        <v>305305</v>
      </c>
    </row>
    <row r="58" spans="1:15" ht="14.1" customHeight="1">
      <c r="A58" s="102" t="s">
        <v>134</v>
      </c>
      <c r="B58" s="211">
        <v>256434</v>
      </c>
      <c r="C58" s="143">
        <v>276344</v>
      </c>
      <c r="D58" s="211">
        <v>291872</v>
      </c>
      <c r="E58" s="211">
        <v>313285</v>
      </c>
      <c r="F58" s="211">
        <v>336606</v>
      </c>
      <c r="G58" s="143">
        <v>354242</v>
      </c>
      <c r="H58" s="211">
        <v>372286</v>
      </c>
      <c r="I58" s="211">
        <v>389700</v>
      </c>
      <c r="J58" s="211">
        <v>406398</v>
      </c>
      <c r="K58" s="143">
        <v>419351</v>
      </c>
      <c r="L58" s="211">
        <v>430110</v>
      </c>
      <c r="M58" s="211">
        <v>445044</v>
      </c>
      <c r="N58" s="211">
        <v>455095</v>
      </c>
      <c r="O58" s="143">
        <v>466267</v>
      </c>
    </row>
    <row r="59" spans="1:15" ht="14.1" customHeight="1">
      <c r="A59" s="103" t="s">
        <v>135</v>
      </c>
      <c r="B59" s="205">
        <v>803211</v>
      </c>
      <c r="C59" s="145">
        <v>822201</v>
      </c>
      <c r="D59" s="205">
        <v>823910</v>
      </c>
      <c r="E59" s="205">
        <v>834726</v>
      </c>
      <c r="F59" s="205">
        <v>846468</v>
      </c>
      <c r="G59" s="145">
        <v>855276</v>
      </c>
      <c r="H59" s="205">
        <v>873297</v>
      </c>
      <c r="I59" s="205">
        <v>887716</v>
      </c>
      <c r="J59" s="205">
        <v>897541</v>
      </c>
      <c r="K59" s="145">
        <v>906550.5</v>
      </c>
      <c r="L59" s="205">
        <v>911149</v>
      </c>
      <c r="M59" s="205">
        <v>924628</v>
      </c>
      <c r="N59" s="205">
        <v>934491</v>
      </c>
      <c r="O59" s="145">
        <v>939167.5</v>
      </c>
    </row>
    <row r="60" spans="1:15" ht="14.1" customHeight="1">
      <c r="A60" s="94" t="s">
        <v>136</v>
      </c>
      <c r="B60" s="205">
        <v>3061</v>
      </c>
      <c r="C60" s="145">
        <v>3038</v>
      </c>
      <c r="D60" s="205">
        <v>3040</v>
      </c>
      <c r="E60" s="205">
        <v>3105.9939578585363</v>
      </c>
      <c r="F60" s="205">
        <v>3073</v>
      </c>
      <c r="G60" s="145">
        <v>3102</v>
      </c>
      <c r="H60" s="205">
        <v>3119.6178593773002</v>
      </c>
      <c r="I60" s="205">
        <v>3139</v>
      </c>
      <c r="J60" s="205">
        <v>3069</v>
      </c>
      <c r="K60" s="145">
        <v>3090</v>
      </c>
      <c r="L60" s="205">
        <v>3128</v>
      </c>
      <c r="M60" s="205">
        <v>3155</v>
      </c>
      <c r="N60" s="205">
        <v>3224</v>
      </c>
      <c r="O60" s="145">
        <v>3294.9122709582057</v>
      </c>
    </row>
    <row r="61" spans="1:15" ht="14.1" customHeight="1">
      <c r="A61" s="93"/>
      <c r="B61" s="209"/>
      <c r="C61" s="128"/>
      <c r="D61" s="209"/>
      <c r="E61" s="209"/>
      <c r="F61" s="205"/>
      <c r="G61" s="128"/>
      <c r="H61" s="205"/>
      <c r="I61" s="205"/>
      <c r="J61" s="205"/>
      <c r="K61" s="128"/>
      <c r="L61" s="205"/>
      <c r="M61" s="205"/>
      <c r="N61" s="205"/>
      <c r="O61" s="128"/>
    </row>
    <row r="62" spans="1:15" ht="14.1" customHeight="1">
      <c r="A62" s="111" t="s">
        <v>167</v>
      </c>
      <c r="B62" s="209"/>
      <c r="C62" s="128"/>
      <c r="D62" s="209"/>
      <c r="E62" s="209"/>
      <c r="F62" s="209"/>
      <c r="G62" s="128"/>
      <c r="H62" s="209"/>
      <c r="I62" s="209"/>
      <c r="J62" s="209"/>
      <c r="K62" s="128"/>
      <c r="L62" s="209"/>
      <c r="M62" s="209"/>
      <c r="N62" s="209"/>
      <c r="O62" s="128"/>
    </row>
    <row r="63" spans="1:15" ht="14.1" customHeight="1">
      <c r="A63" s="93" t="s">
        <v>168</v>
      </c>
      <c r="B63" s="205">
        <v>32467</v>
      </c>
      <c r="C63" s="145">
        <v>47031</v>
      </c>
      <c r="D63" s="205">
        <v>73567</v>
      </c>
      <c r="E63" s="205">
        <v>87945</v>
      </c>
      <c r="F63" s="205">
        <v>100108</v>
      </c>
      <c r="G63" s="145">
        <v>106239</v>
      </c>
      <c r="H63" s="205">
        <v>106813</v>
      </c>
      <c r="I63" s="205">
        <v>106287</v>
      </c>
      <c r="J63" s="205">
        <v>106794</v>
      </c>
      <c r="K63" s="145">
        <v>106407</v>
      </c>
      <c r="L63" s="205">
        <v>105788</v>
      </c>
      <c r="M63" s="205">
        <v>104831</v>
      </c>
      <c r="N63" s="205">
        <v>109489</v>
      </c>
      <c r="O63" s="145">
        <v>108676</v>
      </c>
    </row>
    <row r="64" spans="1:15" ht="14.1" customHeight="1">
      <c r="A64" s="159" t="s">
        <v>169</v>
      </c>
      <c r="B64" s="212">
        <v>29049</v>
      </c>
      <c r="C64" s="169">
        <v>40788</v>
      </c>
      <c r="D64" s="212">
        <v>52450</v>
      </c>
      <c r="E64" s="212">
        <v>59900</v>
      </c>
      <c r="F64" s="212">
        <v>68039</v>
      </c>
      <c r="G64" s="169">
        <v>68700</v>
      </c>
      <c r="H64" s="212">
        <v>67637</v>
      </c>
      <c r="I64" s="212">
        <v>67587</v>
      </c>
      <c r="J64" s="212">
        <v>67451</v>
      </c>
      <c r="K64" s="169">
        <v>66757</v>
      </c>
      <c r="L64" s="212">
        <v>66818</v>
      </c>
      <c r="M64" s="212">
        <v>67087</v>
      </c>
      <c r="N64" s="212">
        <v>66107</v>
      </c>
      <c r="O64" s="169">
        <v>65406</v>
      </c>
    </row>
    <row r="65" spans="1:15" ht="14.1" customHeight="1">
      <c r="A65" s="94"/>
      <c r="B65" s="209"/>
      <c r="C65" s="128"/>
      <c r="D65" s="209"/>
      <c r="E65" s="209"/>
      <c r="F65" s="209"/>
      <c r="G65" s="128"/>
      <c r="H65" s="209"/>
      <c r="I65" s="209"/>
      <c r="J65" s="209"/>
      <c r="K65" s="128"/>
      <c r="L65" s="209"/>
      <c r="M65" s="209"/>
      <c r="N65" s="209"/>
      <c r="O65" s="128"/>
    </row>
    <row r="66" spans="1:15" ht="14.1" customHeight="1">
      <c r="A66" s="111" t="s">
        <v>112</v>
      </c>
      <c r="B66" s="209"/>
      <c r="C66" s="128"/>
      <c r="D66" s="209"/>
      <c r="E66" s="209"/>
      <c r="F66" s="209"/>
      <c r="G66" s="128"/>
      <c r="H66" s="209"/>
      <c r="I66" s="209"/>
      <c r="J66" s="209"/>
      <c r="K66" s="128"/>
      <c r="L66" s="209"/>
      <c r="M66" s="209"/>
      <c r="N66" s="209"/>
      <c r="O66" s="128"/>
    </row>
    <row r="67" spans="1:15" ht="14.1" customHeight="1">
      <c r="A67" s="94"/>
      <c r="B67" s="213"/>
      <c r="C67" s="177"/>
      <c r="D67" s="213"/>
      <c r="E67" s="213"/>
      <c r="F67" s="213"/>
      <c r="G67" s="177"/>
      <c r="H67" s="213"/>
      <c r="I67" s="213"/>
      <c r="J67" s="213"/>
      <c r="K67" s="177"/>
      <c r="L67" s="213"/>
      <c r="M67" s="213"/>
      <c r="N67" s="213"/>
      <c r="O67" s="177"/>
    </row>
    <row r="68" spans="1:15" ht="14.1" customHeight="1">
      <c r="A68" s="115" t="s">
        <v>137</v>
      </c>
      <c r="B68" s="149"/>
      <c r="C68" s="126"/>
      <c r="D68" s="149"/>
      <c r="E68" s="149"/>
      <c r="F68" s="149"/>
      <c r="G68" s="126"/>
      <c r="H68" s="149"/>
      <c r="I68" s="149"/>
      <c r="J68" s="149"/>
      <c r="K68" s="126"/>
      <c r="L68" s="149"/>
      <c r="M68" s="149"/>
      <c r="N68" s="149"/>
      <c r="O68" s="126"/>
    </row>
    <row r="69" spans="1:15" ht="14.1" customHeight="1">
      <c r="A69" s="94"/>
      <c r="B69" s="129"/>
      <c r="C69" s="128"/>
      <c r="D69" s="129"/>
      <c r="E69" s="129"/>
      <c r="F69" s="129"/>
      <c r="G69" s="128"/>
      <c r="H69" s="129"/>
      <c r="I69" s="129"/>
      <c r="J69" s="129"/>
      <c r="K69" s="128"/>
      <c r="L69" s="129"/>
      <c r="M69" s="129"/>
      <c r="N69" s="129"/>
      <c r="O69" s="128"/>
    </row>
    <row r="70" spans="1:15" ht="14.1" customHeight="1">
      <c r="A70" s="94" t="s">
        <v>138</v>
      </c>
      <c r="B70" s="205">
        <v>456613</v>
      </c>
      <c r="C70" s="145">
        <v>462783</v>
      </c>
      <c r="D70" s="205">
        <v>474370</v>
      </c>
      <c r="E70" s="205">
        <v>483104</v>
      </c>
      <c r="F70" s="205">
        <v>482898</v>
      </c>
      <c r="G70" s="145">
        <v>493355</v>
      </c>
      <c r="H70" s="205">
        <v>507333</v>
      </c>
      <c r="I70" s="205">
        <v>515701</v>
      </c>
      <c r="J70" s="205">
        <v>516023</v>
      </c>
      <c r="K70" s="145">
        <v>505885</v>
      </c>
      <c r="L70" s="205">
        <v>509006</v>
      </c>
      <c r="M70" s="205">
        <v>514085</v>
      </c>
      <c r="N70" s="205">
        <v>515595</v>
      </c>
      <c r="O70" s="145">
        <v>538371</v>
      </c>
    </row>
    <row r="71" spans="1:15" ht="14.1" customHeight="1">
      <c r="A71" s="94" t="s">
        <v>145</v>
      </c>
      <c r="B71" s="207">
        <v>0.06</v>
      </c>
      <c r="C71" s="130">
        <v>5.0999999999999997E-2</v>
      </c>
      <c r="D71" s="207">
        <v>0.129</v>
      </c>
      <c r="E71" s="207">
        <v>0.111</v>
      </c>
      <c r="F71" s="207">
        <v>0.104</v>
      </c>
      <c r="G71" s="130">
        <v>4.9000000000000002E-2</v>
      </c>
      <c r="H71" s="207">
        <v>7.4911951256860551E-2</v>
      </c>
      <c r="I71" s="207">
        <v>4.5999999999999999E-2</v>
      </c>
      <c r="J71" s="207">
        <v>0.15</v>
      </c>
      <c r="K71" s="130">
        <v>0.18596918955824765</v>
      </c>
      <c r="L71" s="207">
        <v>0.09</v>
      </c>
      <c r="M71" s="207">
        <v>7.3999999999999996E-2</v>
      </c>
      <c r="N71" s="207">
        <v>9.5000000000000001E-2</v>
      </c>
      <c r="O71" s="130">
        <v>8.8999999999999996E-2</v>
      </c>
    </row>
    <row r="72" spans="1:15" ht="14.1" customHeight="1">
      <c r="A72" s="94" t="s">
        <v>170</v>
      </c>
      <c r="B72" s="205">
        <v>284</v>
      </c>
      <c r="C72" s="145">
        <v>284</v>
      </c>
      <c r="D72" s="205">
        <v>276</v>
      </c>
      <c r="E72" s="205">
        <v>282</v>
      </c>
      <c r="F72" s="205">
        <v>282</v>
      </c>
      <c r="G72" s="145">
        <v>291</v>
      </c>
      <c r="H72" s="205">
        <v>273.11122202462928</v>
      </c>
      <c r="I72" s="205">
        <v>264</v>
      </c>
      <c r="J72" s="205">
        <v>256</v>
      </c>
      <c r="K72" s="145">
        <v>254.81242708991357</v>
      </c>
      <c r="L72" s="205">
        <v>249</v>
      </c>
      <c r="M72" s="205">
        <v>239</v>
      </c>
      <c r="N72" s="205">
        <v>225</v>
      </c>
      <c r="O72" s="145">
        <v>223</v>
      </c>
    </row>
    <row r="73" spans="1:15" ht="14.1" customHeight="1">
      <c r="A73" s="94" t="s">
        <v>146</v>
      </c>
      <c r="B73" s="205">
        <v>4546</v>
      </c>
      <c r="C73" s="145">
        <v>4556</v>
      </c>
      <c r="D73" s="205">
        <v>4446</v>
      </c>
      <c r="E73" s="205">
        <v>4226</v>
      </c>
      <c r="F73" s="205">
        <v>3960</v>
      </c>
      <c r="G73" s="145">
        <v>4071</v>
      </c>
      <c r="H73" s="205">
        <v>3941.7595972995705</v>
      </c>
      <c r="I73" s="205">
        <v>3936</v>
      </c>
      <c r="J73" s="205">
        <v>3872</v>
      </c>
      <c r="K73" s="145">
        <v>3966.5876775236543</v>
      </c>
      <c r="L73" s="205">
        <v>3914</v>
      </c>
      <c r="M73" s="205">
        <v>3821</v>
      </c>
      <c r="N73" s="205">
        <v>3725</v>
      </c>
      <c r="O73" s="145">
        <v>3564</v>
      </c>
    </row>
    <row r="74" spans="1:15" ht="14.1" customHeight="1">
      <c r="A74" s="100" t="s">
        <v>162</v>
      </c>
      <c r="B74" s="202">
        <v>0.371</v>
      </c>
      <c r="C74" s="128">
        <v>0.375</v>
      </c>
      <c r="D74" s="202">
        <v>0.376</v>
      </c>
      <c r="E74" s="202">
        <v>0.374</v>
      </c>
      <c r="F74" s="202">
        <v>0.39</v>
      </c>
      <c r="G74" s="128">
        <v>0.38800000000000001</v>
      </c>
      <c r="H74" s="202">
        <v>0.40340680636954523</v>
      </c>
      <c r="I74" s="202">
        <v>0.38829999999999998</v>
      </c>
      <c r="J74" s="202">
        <v>0.38700000000000001</v>
      </c>
      <c r="K74" s="128">
        <v>0.39762974059545458</v>
      </c>
      <c r="L74" s="202">
        <v>0.40300000000000002</v>
      </c>
      <c r="M74" s="202">
        <v>0.43</v>
      </c>
      <c r="N74" s="202">
        <v>0.41599999999999998</v>
      </c>
      <c r="O74" s="128">
        <v>0.45200000000000001</v>
      </c>
    </row>
    <row r="75" spans="1:15" ht="14.1" customHeight="1">
      <c r="A75" s="100" t="s">
        <v>144</v>
      </c>
      <c r="B75" s="211">
        <v>5549</v>
      </c>
      <c r="C75" s="201">
        <v>9058</v>
      </c>
      <c r="D75" s="211">
        <v>2436</v>
      </c>
      <c r="E75" s="211">
        <v>3659</v>
      </c>
      <c r="F75" s="211">
        <v>3232</v>
      </c>
      <c r="G75" s="201">
        <v>4948</v>
      </c>
      <c r="H75" s="211">
        <v>3205.8551343023232</v>
      </c>
      <c r="I75" s="211">
        <v>4315</v>
      </c>
      <c r="J75" s="211">
        <v>3176</v>
      </c>
      <c r="K75" s="201">
        <v>2682.8194017290029</v>
      </c>
      <c r="L75" s="211">
        <v>4334</v>
      </c>
      <c r="M75" s="211">
        <v>2956</v>
      </c>
      <c r="N75" s="211">
        <v>2853</v>
      </c>
      <c r="O75" s="201">
        <v>1264</v>
      </c>
    </row>
    <row r="76" spans="1:15" ht="14.1" customHeight="1">
      <c r="A76" s="100" t="s">
        <v>199</v>
      </c>
      <c r="B76" s="211">
        <v>82753</v>
      </c>
      <c r="C76" s="143">
        <v>84660</v>
      </c>
      <c r="D76" s="211">
        <v>87394</v>
      </c>
      <c r="E76" s="211">
        <v>93036</v>
      </c>
      <c r="F76" s="211">
        <v>93786</v>
      </c>
      <c r="G76" s="143">
        <v>99264</v>
      </c>
      <c r="H76" s="211">
        <v>128309</v>
      </c>
      <c r="I76" s="211">
        <v>132737</v>
      </c>
      <c r="J76" s="211">
        <v>130377</v>
      </c>
      <c r="K76" s="143">
        <v>130648</v>
      </c>
      <c r="L76" s="211">
        <v>130148</v>
      </c>
      <c r="M76" s="211">
        <v>134812</v>
      </c>
      <c r="N76" s="211">
        <v>140749</v>
      </c>
      <c r="O76" s="143">
        <v>142875</v>
      </c>
    </row>
    <row r="77" spans="1:15" ht="14.1" customHeight="1">
      <c r="A77" s="93"/>
      <c r="B77" s="221"/>
      <c r="C77" s="128"/>
      <c r="D77" s="221"/>
      <c r="E77" s="221"/>
      <c r="F77" s="221"/>
      <c r="G77" s="128"/>
      <c r="H77" s="221"/>
      <c r="I77" s="221"/>
      <c r="J77" s="221"/>
      <c r="K77" s="128"/>
      <c r="L77" s="221"/>
      <c r="M77" s="221"/>
      <c r="N77" s="221"/>
      <c r="O77" s="128"/>
    </row>
    <row r="78" spans="1:15" ht="14.1" customHeight="1">
      <c r="A78" s="115" t="s">
        <v>123</v>
      </c>
      <c r="B78" s="127"/>
      <c r="C78" s="126"/>
      <c r="D78" s="127"/>
      <c r="E78" s="127"/>
      <c r="F78" s="127"/>
      <c r="G78" s="126"/>
      <c r="H78" s="127"/>
      <c r="I78" s="127"/>
      <c r="J78" s="127"/>
      <c r="K78" s="126"/>
      <c r="L78" s="127"/>
      <c r="M78" s="127"/>
      <c r="N78" s="127"/>
      <c r="O78" s="126"/>
    </row>
    <row r="79" spans="1:15" ht="14.1" customHeight="1">
      <c r="A79" s="93"/>
      <c r="B79" s="129"/>
      <c r="C79" s="128"/>
      <c r="D79" s="129"/>
      <c r="E79" s="129"/>
      <c r="F79" s="129"/>
      <c r="G79" s="128"/>
      <c r="H79" s="129"/>
      <c r="I79" s="129"/>
      <c r="J79" s="129"/>
      <c r="K79" s="128"/>
      <c r="L79" s="129"/>
      <c r="M79" s="129"/>
      <c r="N79" s="129"/>
      <c r="O79" s="128"/>
    </row>
    <row r="80" spans="1:15" ht="14.1" customHeight="1">
      <c r="A80" s="111" t="s">
        <v>124</v>
      </c>
      <c r="B80" s="209"/>
      <c r="C80" s="128"/>
      <c r="D80" s="209"/>
      <c r="E80" s="209"/>
      <c r="F80" s="209"/>
      <c r="G80" s="128"/>
      <c r="H80" s="209"/>
      <c r="I80" s="209"/>
      <c r="J80" s="209"/>
      <c r="K80" s="128"/>
      <c r="L80" s="209"/>
      <c r="M80" s="209"/>
      <c r="N80" s="209"/>
      <c r="O80" s="128"/>
    </row>
    <row r="81" spans="1:17" ht="14.1" customHeight="1">
      <c r="A81" s="381" t="s">
        <v>232</v>
      </c>
      <c r="B81" s="203"/>
      <c r="C81" s="147"/>
      <c r="D81" s="203"/>
      <c r="E81" s="203">
        <v>70403</v>
      </c>
      <c r="F81" s="203">
        <v>70098</v>
      </c>
      <c r="G81" s="147">
        <v>70640</v>
      </c>
      <c r="H81" s="203">
        <v>69986</v>
      </c>
      <c r="I81" s="203">
        <v>69293</v>
      </c>
      <c r="J81" s="203">
        <v>68289</v>
      </c>
      <c r="K81" s="147">
        <v>67983</v>
      </c>
      <c r="L81" s="203">
        <v>66055</v>
      </c>
      <c r="M81" s="203">
        <v>65098</v>
      </c>
      <c r="N81" s="203">
        <v>64634</v>
      </c>
      <c r="O81" s="147">
        <v>63857</v>
      </c>
      <c r="Q81" s="104"/>
    </row>
    <row r="82" spans="1:17" ht="14.1" customHeight="1">
      <c r="A82" s="382" t="s">
        <v>233</v>
      </c>
      <c r="B82" s="203"/>
      <c r="C82" s="147"/>
      <c r="D82" s="203"/>
      <c r="E82" s="203">
        <v>66607</v>
      </c>
      <c r="F82" s="203">
        <v>69793</v>
      </c>
      <c r="G82" s="147">
        <v>71611</v>
      </c>
      <c r="H82" s="203">
        <v>68807</v>
      </c>
      <c r="I82" s="203">
        <v>67303</v>
      </c>
      <c r="J82" s="203">
        <v>69356</v>
      </c>
      <c r="K82" s="147">
        <v>65581.775733333328</v>
      </c>
      <c r="L82" s="203">
        <v>63268</v>
      </c>
      <c r="M82" s="203">
        <v>61615</v>
      </c>
      <c r="N82" s="203">
        <v>62428</v>
      </c>
      <c r="O82" s="147">
        <v>58040.036866666655</v>
      </c>
      <c r="Q82" s="104"/>
    </row>
    <row r="83" spans="1:17" ht="14.1" customHeight="1">
      <c r="A83" s="381" t="s">
        <v>234</v>
      </c>
      <c r="B83" s="203"/>
      <c r="C83" s="147"/>
      <c r="D83" s="203"/>
      <c r="E83" s="203">
        <v>298</v>
      </c>
      <c r="F83" s="203">
        <v>333</v>
      </c>
      <c r="G83" s="147">
        <v>333.2</v>
      </c>
      <c r="H83" s="203">
        <v>338.1</v>
      </c>
      <c r="I83" s="203">
        <v>326.89999999999998</v>
      </c>
      <c r="J83" s="203">
        <v>336</v>
      </c>
      <c r="K83" s="147">
        <v>321</v>
      </c>
      <c r="L83" s="203">
        <v>316</v>
      </c>
      <c r="M83" s="203">
        <v>313</v>
      </c>
      <c r="N83" s="203">
        <v>321</v>
      </c>
      <c r="O83" s="147">
        <v>301.2132954481566</v>
      </c>
      <c r="Q83" s="94"/>
    </row>
    <row r="84" spans="1:17" ht="14.1" customHeight="1">
      <c r="A84" s="381" t="s">
        <v>235</v>
      </c>
      <c r="B84" s="203"/>
      <c r="C84" s="147"/>
      <c r="D84" s="203"/>
      <c r="E84" s="203">
        <v>8524</v>
      </c>
      <c r="F84" s="203">
        <v>8732</v>
      </c>
      <c r="G84" s="147">
        <v>8732</v>
      </c>
      <c r="H84" s="203">
        <v>8630</v>
      </c>
      <c r="I84" s="203">
        <v>8704</v>
      </c>
      <c r="J84" s="203">
        <v>8308</v>
      </c>
      <c r="K84" s="147">
        <v>8656</v>
      </c>
      <c r="L84" s="203">
        <v>8434</v>
      </c>
      <c r="M84" s="203">
        <v>8299</v>
      </c>
      <c r="N84" s="203">
        <v>8098</v>
      </c>
      <c r="O84" s="147">
        <v>7810.5741161206615</v>
      </c>
      <c r="Q84" s="94"/>
    </row>
    <row r="85" spans="1:17" ht="14.1" customHeight="1">
      <c r="A85" s="93"/>
      <c r="B85" s="209"/>
      <c r="C85" s="120"/>
      <c r="D85" s="209"/>
      <c r="E85" s="209"/>
      <c r="F85" s="209"/>
      <c r="G85" s="120"/>
      <c r="H85" s="209"/>
      <c r="I85" s="209"/>
      <c r="J85" s="209"/>
      <c r="K85" s="120"/>
      <c r="L85" s="209"/>
      <c r="M85" s="209"/>
      <c r="N85" s="209"/>
      <c r="O85" s="120"/>
    </row>
    <row r="86" spans="1:17" ht="14.1" customHeight="1">
      <c r="A86" s="111" t="s">
        <v>126</v>
      </c>
      <c r="B86" s="209"/>
      <c r="C86" s="120"/>
      <c r="D86" s="209"/>
      <c r="E86" s="209"/>
      <c r="F86" s="209"/>
      <c r="G86" s="120"/>
      <c r="H86" s="209"/>
      <c r="I86" s="209"/>
      <c r="J86" s="209"/>
      <c r="K86" s="120"/>
      <c r="L86" s="209"/>
      <c r="M86" s="209"/>
      <c r="N86" s="209"/>
      <c r="O86" s="120"/>
    </row>
    <row r="87" spans="1:17" ht="14.1" customHeight="1">
      <c r="A87" s="94" t="s">
        <v>197</v>
      </c>
      <c r="B87" s="203"/>
      <c r="C87" s="147"/>
      <c r="D87" s="203"/>
      <c r="E87" s="203">
        <v>13631</v>
      </c>
      <c r="F87" s="203">
        <v>14231</v>
      </c>
      <c r="G87" s="147">
        <v>14572</v>
      </c>
      <c r="H87" s="203">
        <v>14327</v>
      </c>
      <c r="I87" s="203">
        <v>14331</v>
      </c>
      <c r="J87" s="203">
        <v>12583</v>
      </c>
      <c r="K87" s="147">
        <v>12419</v>
      </c>
      <c r="L87" s="203">
        <v>12368</v>
      </c>
      <c r="M87" s="203">
        <v>11887</v>
      </c>
      <c r="N87" s="203">
        <v>8750</v>
      </c>
      <c r="O87" s="147">
        <v>8714</v>
      </c>
    </row>
    <row r="88" spans="1:17" ht="14.1" customHeight="1">
      <c r="A88" s="191" t="s">
        <v>131</v>
      </c>
      <c r="B88" s="210"/>
      <c r="C88" s="161"/>
      <c r="D88" s="210"/>
      <c r="E88" s="210">
        <v>14667</v>
      </c>
      <c r="F88" s="210">
        <v>14641</v>
      </c>
      <c r="G88" s="161">
        <v>13444</v>
      </c>
      <c r="H88" s="210">
        <v>13287</v>
      </c>
      <c r="I88" s="210">
        <v>13015</v>
      </c>
      <c r="J88" s="210">
        <v>14802</v>
      </c>
      <c r="K88" s="161">
        <v>15009</v>
      </c>
      <c r="L88" s="210">
        <v>14647</v>
      </c>
      <c r="M88" s="210">
        <v>16240</v>
      </c>
      <c r="N88" s="210">
        <v>15442</v>
      </c>
      <c r="O88" s="161">
        <v>15938.543274580896</v>
      </c>
    </row>
    <row r="89" spans="1:17" ht="14.1" customHeight="1">
      <c r="A89" s="94"/>
      <c r="B89" s="209"/>
      <c r="C89" s="128"/>
      <c r="D89" s="209"/>
      <c r="E89" s="209"/>
      <c r="F89" s="209"/>
      <c r="G89" s="128"/>
      <c r="H89" s="209"/>
      <c r="I89" s="209"/>
      <c r="J89" s="209"/>
      <c r="K89" s="128"/>
      <c r="L89" s="209"/>
      <c r="M89" s="209"/>
      <c r="N89" s="209"/>
      <c r="O89" s="128"/>
    </row>
    <row r="90" spans="1:17" ht="14.1" customHeight="1">
      <c r="A90" s="111" t="s">
        <v>115</v>
      </c>
      <c r="B90" s="215"/>
      <c r="C90" s="128"/>
      <c r="D90" s="215"/>
      <c r="E90" s="215"/>
      <c r="F90" s="215"/>
      <c r="G90" s="128"/>
      <c r="H90" s="215"/>
      <c r="I90" s="215"/>
      <c r="J90" s="215"/>
      <c r="K90" s="128"/>
      <c r="L90" s="215"/>
      <c r="M90" s="215"/>
      <c r="N90" s="215"/>
      <c r="O90" s="128"/>
    </row>
    <row r="91" spans="1:17" ht="14.1" customHeight="1">
      <c r="A91" s="93"/>
      <c r="B91" s="209"/>
      <c r="C91" s="128"/>
      <c r="D91" s="209"/>
      <c r="E91" s="209"/>
      <c r="F91" s="209"/>
      <c r="G91" s="128"/>
      <c r="H91" s="209"/>
      <c r="I91" s="209"/>
      <c r="J91" s="209"/>
      <c r="K91" s="128"/>
      <c r="L91" s="209"/>
      <c r="M91" s="209"/>
      <c r="N91" s="209"/>
      <c r="O91" s="128"/>
    </row>
    <row r="92" spans="1:17" ht="14.1" customHeight="1">
      <c r="A92" s="115" t="s">
        <v>137</v>
      </c>
      <c r="B92" s="152"/>
      <c r="C92" s="126"/>
      <c r="D92" s="152"/>
      <c r="E92" s="152"/>
      <c r="F92" s="152"/>
      <c r="G92" s="126"/>
      <c r="H92" s="152"/>
      <c r="I92" s="152"/>
      <c r="J92" s="152"/>
      <c r="K92" s="126"/>
      <c r="L92" s="152"/>
      <c r="M92" s="152"/>
      <c r="N92" s="152"/>
      <c r="O92" s="126"/>
    </row>
    <row r="93" spans="1:17" ht="14.1" customHeight="1">
      <c r="A93" s="94"/>
      <c r="B93" s="129"/>
      <c r="C93" s="128"/>
      <c r="D93" s="129"/>
      <c r="E93" s="129"/>
      <c r="F93" s="129"/>
      <c r="G93" s="128"/>
      <c r="H93" s="129"/>
      <c r="I93" s="129"/>
      <c r="J93" s="129"/>
      <c r="K93" s="128"/>
      <c r="L93" s="129"/>
      <c r="M93" s="129"/>
      <c r="N93" s="129"/>
      <c r="O93" s="128"/>
    </row>
    <row r="94" spans="1:17" ht="14.1" customHeight="1">
      <c r="A94" s="94" t="s">
        <v>230</v>
      </c>
      <c r="B94" s="207">
        <v>1.0649999999999999</v>
      </c>
      <c r="C94" s="130">
        <v>1.0720000000000001</v>
      </c>
      <c r="D94" s="207">
        <v>1.109</v>
      </c>
      <c r="E94" s="207">
        <v>1.0840000000000001</v>
      </c>
      <c r="F94" s="207">
        <v>1.0900000000000001</v>
      </c>
      <c r="G94" s="130">
        <v>1.0740000000000001</v>
      </c>
      <c r="H94" s="207">
        <v>1.0940091305380555</v>
      </c>
      <c r="I94" s="207">
        <v>1.0840000000000001</v>
      </c>
      <c r="J94" s="207">
        <v>1.075</v>
      </c>
      <c r="K94" s="130">
        <v>1.0752591342186573</v>
      </c>
      <c r="L94" s="207">
        <v>1.121</v>
      </c>
      <c r="M94" s="207">
        <v>1.0669999999999999</v>
      </c>
      <c r="N94" s="207">
        <v>1.0640000000000001</v>
      </c>
      <c r="O94" s="130">
        <v>1.0448699731884084</v>
      </c>
    </row>
    <row r="95" spans="1:17" ht="14.1" customHeight="1">
      <c r="A95" s="94" t="s">
        <v>231</v>
      </c>
      <c r="B95" s="207">
        <v>0.51</v>
      </c>
      <c r="C95" s="130">
        <v>0.499</v>
      </c>
      <c r="D95" s="207">
        <v>0.498</v>
      </c>
      <c r="E95" s="207">
        <v>0.48</v>
      </c>
      <c r="F95" s="207">
        <v>0.48199999999999998</v>
      </c>
      <c r="G95" s="130">
        <v>0.48099999999999998</v>
      </c>
      <c r="H95" s="207">
        <v>0.49045792581600012</v>
      </c>
      <c r="I95" s="207">
        <v>0.47499999999999998</v>
      </c>
      <c r="J95" s="207">
        <v>0.47199999999999998</v>
      </c>
      <c r="K95" s="130">
        <v>0.46400000000000002</v>
      </c>
      <c r="L95" s="207">
        <v>0.46899999999999997</v>
      </c>
      <c r="M95" s="207">
        <v>0.46800000000000003</v>
      </c>
      <c r="N95" s="207">
        <v>0.46</v>
      </c>
      <c r="O95" s="130">
        <v>0.46669597328049522</v>
      </c>
    </row>
    <row r="96" spans="1:17" ht="14.1" customHeight="1">
      <c r="A96" s="105" t="s">
        <v>138</v>
      </c>
      <c r="B96" s="205">
        <v>1229303</v>
      </c>
      <c r="C96" s="145">
        <v>1223299</v>
      </c>
      <c r="D96" s="205">
        <v>1227111</v>
      </c>
      <c r="E96" s="205">
        <v>1181437</v>
      </c>
      <c r="F96" s="205">
        <v>1209661</v>
      </c>
      <c r="G96" s="145">
        <v>1197665</v>
      </c>
      <c r="H96" s="205">
        <v>1211544</v>
      </c>
      <c r="I96" s="205">
        <v>1195250</v>
      </c>
      <c r="J96" s="205">
        <v>1194154</v>
      </c>
      <c r="K96" s="145">
        <v>1166262</v>
      </c>
      <c r="L96" s="205">
        <v>1210402</v>
      </c>
      <c r="M96" s="205">
        <v>1197242</v>
      </c>
      <c r="N96" s="205">
        <v>1189296</v>
      </c>
      <c r="O96" s="145">
        <v>1179584</v>
      </c>
    </row>
    <row r="97" spans="1:15" ht="14.1" customHeight="1">
      <c r="A97" s="106" t="s">
        <v>139</v>
      </c>
      <c r="B97" s="202">
        <v>0.32</v>
      </c>
      <c r="C97" s="128">
        <v>0.318</v>
      </c>
      <c r="D97" s="202">
        <v>0.313</v>
      </c>
      <c r="E97" s="202">
        <v>0.32400000000000001</v>
      </c>
      <c r="F97" s="202">
        <v>0.318</v>
      </c>
      <c r="G97" s="128">
        <v>0.32300000000000001</v>
      </c>
      <c r="H97" s="202">
        <v>0.318</v>
      </c>
      <c r="I97" s="202">
        <v>0.32525496758000416</v>
      </c>
      <c r="J97" s="202">
        <v>0.33</v>
      </c>
      <c r="K97" s="128">
        <v>0.34952866508554681</v>
      </c>
      <c r="L97" s="202">
        <v>0.34300000000000003</v>
      </c>
      <c r="M97" s="202">
        <v>0.35399999999999998</v>
      </c>
      <c r="N97" s="202">
        <v>0.36299999999999999</v>
      </c>
      <c r="O97" s="128">
        <v>0.36918099940317944</v>
      </c>
    </row>
    <row r="98" spans="1:15" ht="14.1" customHeight="1">
      <c r="A98" s="94" t="s">
        <v>153</v>
      </c>
      <c r="B98" s="208">
        <v>146</v>
      </c>
      <c r="C98" s="153">
        <v>159</v>
      </c>
      <c r="D98" s="208">
        <v>167</v>
      </c>
      <c r="E98" s="208">
        <v>180</v>
      </c>
      <c r="F98" s="208">
        <v>179</v>
      </c>
      <c r="G98" s="153">
        <v>189</v>
      </c>
      <c r="H98" s="208">
        <v>196.78994367197652</v>
      </c>
      <c r="I98" s="208">
        <v>197</v>
      </c>
      <c r="J98" s="208">
        <v>188</v>
      </c>
      <c r="K98" s="153">
        <v>206</v>
      </c>
      <c r="L98" s="208">
        <v>212</v>
      </c>
      <c r="M98" s="208">
        <v>214</v>
      </c>
      <c r="N98" s="208">
        <v>202</v>
      </c>
      <c r="O98" s="153">
        <v>215</v>
      </c>
    </row>
    <row r="99" spans="1:15" ht="14.1" customHeight="1">
      <c r="A99" s="107" t="s">
        <v>146</v>
      </c>
      <c r="B99" s="205">
        <v>2226</v>
      </c>
      <c r="C99" s="145">
        <v>2420</v>
      </c>
      <c r="D99" s="205">
        <v>2520</v>
      </c>
      <c r="E99" s="205">
        <v>2256</v>
      </c>
      <c r="F99" s="205">
        <v>2136</v>
      </c>
      <c r="G99" s="145">
        <v>2205</v>
      </c>
      <c r="H99" s="205">
        <v>2357.1903956601232</v>
      </c>
      <c r="I99" s="205">
        <v>1951</v>
      </c>
      <c r="J99" s="205">
        <v>1750</v>
      </c>
      <c r="K99" s="145">
        <v>1852</v>
      </c>
      <c r="L99" s="205">
        <v>2022</v>
      </c>
      <c r="M99" s="205">
        <v>1775</v>
      </c>
      <c r="N99" s="205">
        <v>1613</v>
      </c>
      <c r="O99" s="145">
        <v>1690</v>
      </c>
    </row>
    <row r="100" spans="1:15" ht="14.1" customHeight="1">
      <c r="A100" s="94"/>
      <c r="B100" s="221"/>
      <c r="C100" s="128"/>
      <c r="D100" s="221"/>
      <c r="E100" s="221"/>
      <c r="F100" s="221"/>
      <c r="G100" s="128"/>
      <c r="H100" s="221"/>
      <c r="I100" s="221"/>
      <c r="J100" s="221"/>
      <c r="K100" s="128"/>
      <c r="L100" s="221"/>
      <c r="M100" s="221"/>
      <c r="N100" s="221"/>
      <c r="O100" s="128"/>
    </row>
    <row r="101" spans="1:15" ht="14.1" customHeight="1">
      <c r="A101" s="115" t="s">
        <v>123</v>
      </c>
      <c r="B101" s="127"/>
      <c r="C101" s="126"/>
      <c r="D101" s="127"/>
      <c r="E101" s="127"/>
      <c r="F101" s="127"/>
      <c r="G101" s="126"/>
      <c r="H101" s="127"/>
      <c r="I101" s="127"/>
      <c r="J101" s="127"/>
      <c r="K101" s="126"/>
      <c r="L101" s="127"/>
      <c r="M101" s="127"/>
      <c r="N101" s="127"/>
      <c r="O101" s="126"/>
    </row>
    <row r="102" spans="1:15" ht="14.1" customHeight="1">
      <c r="A102" s="93"/>
      <c r="B102" s="129"/>
      <c r="C102" s="128"/>
      <c r="D102" s="129"/>
      <c r="E102" s="129"/>
      <c r="F102" s="129"/>
      <c r="G102" s="128"/>
      <c r="H102" s="129"/>
      <c r="I102" s="129"/>
      <c r="J102" s="129"/>
      <c r="K102" s="128"/>
      <c r="L102" s="129"/>
      <c r="M102" s="129"/>
      <c r="N102" s="129"/>
      <c r="O102" s="128"/>
    </row>
    <row r="103" spans="1:15" ht="14.1" customHeight="1">
      <c r="A103" s="111" t="s">
        <v>124</v>
      </c>
      <c r="B103" s="209"/>
      <c r="C103" s="128"/>
      <c r="D103" s="209"/>
      <c r="E103" s="209"/>
      <c r="F103" s="209"/>
      <c r="G103" s="128"/>
      <c r="H103" s="209"/>
      <c r="I103" s="209"/>
      <c r="J103" s="209"/>
      <c r="K103" s="128"/>
      <c r="L103" s="209"/>
      <c r="M103" s="209"/>
      <c r="N103" s="209"/>
      <c r="O103" s="128"/>
    </row>
    <row r="104" spans="1:15" ht="14.1" customHeight="1">
      <c r="A104" s="93" t="s">
        <v>147</v>
      </c>
      <c r="B104" s="202">
        <v>0.156</v>
      </c>
      <c r="C104" s="128">
        <v>0.154</v>
      </c>
      <c r="D104" s="202">
        <v>0.152</v>
      </c>
      <c r="E104" s="202">
        <v>0.14899999999999999</v>
      </c>
      <c r="F104" s="202">
        <v>0.14599999999999999</v>
      </c>
      <c r="G104" s="128">
        <v>0.14199999999999999</v>
      </c>
      <c r="H104" s="202">
        <v>0.13776643837902713</v>
      </c>
      <c r="I104" s="202">
        <v>0.13439999999999999</v>
      </c>
      <c r="J104" s="202">
        <v>0.13</v>
      </c>
      <c r="K104" s="128">
        <v>0.12720686517387159</v>
      </c>
      <c r="L104" s="202">
        <v>0.124</v>
      </c>
      <c r="M104" s="202">
        <v>0.121</v>
      </c>
      <c r="N104" s="202">
        <v>0.11899999999999999</v>
      </c>
      <c r="O104" s="128">
        <v>0.11684418340606706</v>
      </c>
    </row>
    <row r="105" spans="1:15" ht="14.1" customHeight="1">
      <c r="A105" s="382" t="s">
        <v>228</v>
      </c>
      <c r="B105" s="203"/>
      <c r="C105" s="147"/>
      <c r="D105" s="203"/>
      <c r="E105" s="203">
        <v>268438</v>
      </c>
      <c r="F105" s="203">
        <v>262204</v>
      </c>
      <c r="G105" s="147">
        <v>256562</v>
      </c>
      <c r="H105" s="203">
        <v>252580</v>
      </c>
      <c r="I105" s="203">
        <v>249385</v>
      </c>
      <c r="J105" s="203">
        <v>246476</v>
      </c>
      <c r="K105" s="147">
        <v>243728</v>
      </c>
      <c r="L105" s="203">
        <v>240186</v>
      </c>
      <c r="M105" s="203">
        <v>236912</v>
      </c>
      <c r="N105" s="203">
        <v>232834</v>
      </c>
      <c r="O105" s="147">
        <v>229373</v>
      </c>
    </row>
    <row r="106" spans="1:15" ht="14.1" customHeight="1">
      <c r="A106" s="381" t="s">
        <v>229</v>
      </c>
      <c r="B106" s="203"/>
      <c r="C106" s="147"/>
      <c r="D106" s="203"/>
      <c r="E106" s="203">
        <v>113385</v>
      </c>
      <c r="F106" s="203">
        <v>107487.28978999998</v>
      </c>
      <c r="G106" s="147">
        <v>97857.283909999998</v>
      </c>
      <c r="H106" s="203">
        <v>88279.766960000008</v>
      </c>
      <c r="I106" s="203">
        <v>87573.520950000006</v>
      </c>
      <c r="J106" s="203">
        <v>83324.68974999999</v>
      </c>
      <c r="K106" s="147">
        <v>77083.064679999996</v>
      </c>
      <c r="L106" s="203">
        <v>66791</v>
      </c>
      <c r="M106" s="203">
        <v>66288</v>
      </c>
      <c r="N106" s="203">
        <v>60622</v>
      </c>
      <c r="O106" s="147">
        <v>54237.539190000003</v>
      </c>
    </row>
    <row r="107" spans="1:15" ht="14.1" customHeight="1">
      <c r="A107" s="94"/>
      <c r="B107" s="215"/>
      <c r="C107" s="128"/>
      <c r="D107" s="215"/>
      <c r="E107" s="215"/>
      <c r="F107" s="215"/>
      <c r="G107" s="128"/>
      <c r="H107" s="215"/>
      <c r="I107" s="215"/>
      <c r="J107" s="215"/>
      <c r="K107" s="128"/>
      <c r="L107" s="215"/>
      <c r="M107" s="215"/>
      <c r="N107" s="215"/>
      <c r="O107" s="128"/>
    </row>
    <row r="108" spans="1:15" ht="14.1" customHeight="1">
      <c r="A108" s="111" t="s">
        <v>148</v>
      </c>
      <c r="B108" s="209"/>
      <c r="C108" s="128"/>
      <c r="D108" s="209"/>
      <c r="E108" s="209"/>
      <c r="F108" s="209"/>
      <c r="G108" s="128"/>
      <c r="H108" s="209"/>
      <c r="I108" s="209"/>
      <c r="J108" s="209"/>
      <c r="K108" s="128"/>
      <c r="L108" s="209"/>
      <c r="M108" s="209"/>
      <c r="N108" s="209"/>
      <c r="O108" s="128"/>
    </row>
    <row r="109" spans="1:15" ht="14.1" customHeight="1">
      <c r="A109" s="93" t="s">
        <v>220</v>
      </c>
      <c r="B109" s="378" t="s">
        <v>195</v>
      </c>
      <c r="C109" s="379" t="s">
        <v>195</v>
      </c>
      <c r="D109" s="378" t="s">
        <v>195</v>
      </c>
      <c r="E109" s="378" t="s">
        <v>195</v>
      </c>
      <c r="F109" s="378">
        <v>0.52600000000000002</v>
      </c>
      <c r="G109" s="379">
        <v>0.52500000000000002</v>
      </c>
      <c r="H109" s="378">
        <v>0.51900000000000002</v>
      </c>
      <c r="I109" s="378">
        <v>0.51400000000000001</v>
      </c>
      <c r="J109" s="378">
        <v>0.51700000000000002</v>
      </c>
      <c r="K109" s="379">
        <v>0.51100000000000001</v>
      </c>
      <c r="L109" s="378">
        <v>0.50600000000000001</v>
      </c>
      <c r="M109" s="378">
        <v>0.504</v>
      </c>
      <c r="N109" s="378">
        <v>0.499</v>
      </c>
      <c r="O109" s="154">
        <v>0.498</v>
      </c>
    </row>
    <row r="110" spans="1:15" ht="14.1" customHeight="1">
      <c r="A110" s="99" t="s">
        <v>127</v>
      </c>
      <c r="B110" s="209">
        <v>137903</v>
      </c>
      <c r="C110" s="120">
        <v>138163</v>
      </c>
      <c r="D110" s="209">
        <v>140270</v>
      </c>
      <c r="E110" s="209">
        <v>145263</v>
      </c>
      <c r="F110" s="209">
        <v>148578</v>
      </c>
      <c r="G110" s="120">
        <v>152897</v>
      </c>
      <c r="H110" s="209">
        <v>155421</v>
      </c>
      <c r="I110" s="209">
        <v>160168</v>
      </c>
      <c r="J110" s="209">
        <v>162361</v>
      </c>
      <c r="K110" s="120">
        <v>164040</v>
      </c>
      <c r="L110" s="209">
        <v>164811</v>
      </c>
      <c r="M110" s="209">
        <v>165052</v>
      </c>
      <c r="N110" s="209">
        <v>163624</v>
      </c>
      <c r="O110" s="120">
        <v>164491</v>
      </c>
    </row>
    <row r="111" spans="1:15" ht="14.1" customHeight="1">
      <c r="A111" s="99" t="s">
        <v>150</v>
      </c>
      <c r="B111" s="209">
        <v>24099</v>
      </c>
      <c r="C111" s="120">
        <v>25443</v>
      </c>
      <c r="D111" s="209">
        <v>26449</v>
      </c>
      <c r="E111" s="209">
        <v>26903</v>
      </c>
      <c r="F111" s="209">
        <v>27267</v>
      </c>
      <c r="G111" s="120">
        <v>26998</v>
      </c>
      <c r="H111" s="209">
        <v>27035</v>
      </c>
      <c r="I111" s="209">
        <v>25346</v>
      </c>
      <c r="J111" s="209">
        <v>26191</v>
      </c>
      <c r="K111" s="120">
        <v>25735</v>
      </c>
      <c r="L111" s="209">
        <v>25491</v>
      </c>
      <c r="M111" s="209">
        <v>25399</v>
      </c>
      <c r="N111" s="209">
        <v>25041</v>
      </c>
      <c r="O111" s="120">
        <v>24898</v>
      </c>
    </row>
    <row r="112" spans="1:15" ht="14.1" customHeight="1">
      <c r="A112" s="94" t="s">
        <v>151</v>
      </c>
      <c r="B112" s="203">
        <v>162002</v>
      </c>
      <c r="C112" s="147">
        <v>163606</v>
      </c>
      <c r="D112" s="203">
        <v>166719</v>
      </c>
      <c r="E112" s="203">
        <v>172166</v>
      </c>
      <c r="F112" s="203">
        <v>175845</v>
      </c>
      <c r="G112" s="147">
        <f t="shared" ref="G112" si="0">SUM(G110:G111)</f>
        <v>179895</v>
      </c>
      <c r="H112" s="203">
        <v>182456</v>
      </c>
      <c r="I112" s="203">
        <v>185514</v>
      </c>
      <c r="J112" s="203">
        <v>188552</v>
      </c>
      <c r="K112" s="147">
        <v>189775</v>
      </c>
      <c r="L112" s="203">
        <v>190302</v>
      </c>
      <c r="M112" s="203">
        <v>190451</v>
      </c>
      <c r="N112" s="203">
        <v>188665</v>
      </c>
      <c r="O112" s="147">
        <v>189389</v>
      </c>
    </row>
    <row r="113" spans="1:15" ht="14.1" customHeight="1">
      <c r="A113" s="160" t="s">
        <v>152</v>
      </c>
      <c r="B113" s="210">
        <v>41657</v>
      </c>
      <c r="C113" s="161">
        <v>50831</v>
      </c>
      <c r="D113" s="210">
        <v>58046</v>
      </c>
      <c r="E113" s="210">
        <v>66140</v>
      </c>
      <c r="F113" s="210">
        <v>71341</v>
      </c>
      <c r="G113" s="161">
        <v>80320</v>
      </c>
      <c r="H113" s="210">
        <v>83789</v>
      </c>
      <c r="I113" s="210">
        <v>87686</v>
      </c>
      <c r="J113" s="210">
        <v>90464</v>
      </c>
      <c r="K113" s="161">
        <v>95276</v>
      </c>
      <c r="L113" s="210">
        <v>96450</v>
      </c>
      <c r="M113" s="210">
        <v>98216</v>
      </c>
      <c r="N113" s="210">
        <v>98895</v>
      </c>
      <c r="O113" s="161">
        <v>99638</v>
      </c>
    </row>
    <row r="114" spans="1:15" ht="14.1" customHeight="1">
      <c r="A114" s="94"/>
      <c r="B114" s="209"/>
      <c r="C114" s="128"/>
      <c r="D114" s="209"/>
      <c r="E114" s="209"/>
      <c r="F114" s="209"/>
      <c r="G114" s="128"/>
      <c r="H114" s="209"/>
      <c r="I114" s="209"/>
      <c r="J114" s="209"/>
      <c r="K114" s="128"/>
      <c r="L114" s="209"/>
      <c r="M114" s="209"/>
      <c r="N114" s="209"/>
      <c r="O114" s="128"/>
    </row>
    <row r="115" spans="1:15" ht="14.1" customHeight="1">
      <c r="A115" s="111" t="s">
        <v>116</v>
      </c>
      <c r="B115" s="209"/>
      <c r="C115" s="128"/>
      <c r="D115" s="209"/>
      <c r="E115" s="209"/>
      <c r="F115" s="209"/>
      <c r="G115" s="128"/>
      <c r="H115" s="209"/>
      <c r="I115" s="209"/>
      <c r="J115" s="209"/>
      <c r="K115" s="128"/>
      <c r="L115" s="209"/>
      <c r="M115" s="209"/>
      <c r="N115" s="209"/>
      <c r="O115" s="128"/>
    </row>
    <row r="116" spans="1:15" ht="14.1" customHeight="1">
      <c r="A116" s="95"/>
      <c r="B116" s="209"/>
      <c r="C116" s="128"/>
      <c r="D116" s="209"/>
      <c r="E116" s="209"/>
      <c r="F116" s="209"/>
      <c r="G116" s="128"/>
      <c r="H116" s="209"/>
      <c r="I116" s="209"/>
      <c r="J116" s="209"/>
      <c r="K116" s="128"/>
      <c r="L116" s="209"/>
      <c r="M116" s="209"/>
      <c r="N116" s="209"/>
      <c r="O116" s="128"/>
    </row>
    <row r="117" spans="1:15" ht="14.1" customHeight="1">
      <c r="A117" s="115" t="s">
        <v>137</v>
      </c>
      <c r="B117" s="127"/>
      <c r="C117" s="126"/>
      <c r="D117" s="127"/>
      <c r="E117" s="127"/>
      <c r="F117" s="127"/>
      <c r="G117" s="126"/>
      <c r="H117" s="127"/>
      <c r="I117" s="127"/>
      <c r="J117" s="127"/>
      <c r="K117" s="126"/>
      <c r="L117" s="127"/>
      <c r="M117" s="127"/>
      <c r="N117" s="127"/>
      <c r="O117" s="126"/>
    </row>
    <row r="118" spans="1:15" ht="14.1" customHeight="1">
      <c r="A118" s="94"/>
      <c r="B118" s="129"/>
      <c r="C118" s="128"/>
      <c r="D118" s="129"/>
      <c r="E118" s="129"/>
      <c r="F118" s="129"/>
      <c r="G118" s="128"/>
      <c r="H118" s="129"/>
      <c r="I118" s="129"/>
      <c r="J118" s="129"/>
      <c r="K118" s="128"/>
      <c r="L118" s="129"/>
      <c r="M118" s="129"/>
      <c r="N118" s="129"/>
      <c r="O118" s="128"/>
    </row>
    <row r="119" spans="1:15" ht="14.1" customHeight="1">
      <c r="A119" s="94" t="s">
        <v>227</v>
      </c>
      <c r="B119" s="207">
        <v>1.617</v>
      </c>
      <c r="C119" s="130">
        <v>1.6479999999999999</v>
      </c>
      <c r="D119" s="207">
        <v>1.7609999999999999</v>
      </c>
      <c r="E119" s="207">
        <v>1.5980000000000001</v>
      </c>
      <c r="F119" s="207">
        <v>1.5580000000000001</v>
      </c>
      <c r="G119" s="130">
        <v>1.6220000000000001</v>
      </c>
      <c r="H119" s="207">
        <v>1.8118721019313737</v>
      </c>
      <c r="I119" s="207">
        <v>1.6030031047135196</v>
      </c>
      <c r="J119" s="207">
        <v>1.53</v>
      </c>
      <c r="K119" s="130">
        <v>1.5980516914640539</v>
      </c>
      <c r="L119" s="207">
        <v>1.798</v>
      </c>
      <c r="M119" s="207">
        <v>1.6339999999999999</v>
      </c>
      <c r="N119" s="207">
        <v>1.593</v>
      </c>
      <c r="O119" s="130">
        <v>1.627494052659167</v>
      </c>
    </row>
    <row r="120" spans="1:15" ht="14.1" customHeight="1">
      <c r="A120" s="105" t="s">
        <v>226</v>
      </c>
      <c r="B120" s="207">
        <v>0.34599999999999997</v>
      </c>
      <c r="C120" s="130">
        <v>0.34399999999999997</v>
      </c>
      <c r="D120" s="207">
        <v>0.34100000000000003</v>
      </c>
      <c r="E120" s="207">
        <v>0.34300000000000003</v>
      </c>
      <c r="F120" s="207">
        <v>0.35299999999999998</v>
      </c>
      <c r="G120" s="130">
        <v>0.35399999999999998</v>
      </c>
      <c r="H120" s="207">
        <v>0.35239708529240543</v>
      </c>
      <c r="I120" s="207">
        <v>0.35500481938863188</v>
      </c>
      <c r="J120" s="207">
        <v>0.35099999999999998</v>
      </c>
      <c r="K120" s="130">
        <v>0.34248389232483406</v>
      </c>
      <c r="L120" s="207">
        <v>0.33</v>
      </c>
      <c r="M120" s="207">
        <v>0.34100000000000003</v>
      </c>
      <c r="N120" s="207">
        <v>0.34300000000000003</v>
      </c>
      <c r="O120" s="130">
        <v>0.34300000000000003</v>
      </c>
    </row>
    <row r="121" spans="1:15" ht="14.1" customHeight="1">
      <c r="A121" s="105" t="s">
        <v>225</v>
      </c>
      <c r="B121" s="205">
        <v>349814</v>
      </c>
      <c r="C121" s="145">
        <v>351143</v>
      </c>
      <c r="D121" s="205">
        <v>375337</v>
      </c>
      <c r="E121" s="205">
        <v>340032</v>
      </c>
      <c r="F121" s="205">
        <v>340850</v>
      </c>
      <c r="G121" s="145">
        <v>355926</v>
      </c>
      <c r="H121" s="205">
        <v>395885</v>
      </c>
      <c r="I121" s="205">
        <v>352840</v>
      </c>
      <c r="J121" s="205">
        <v>332833</v>
      </c>
      <c r="K121" s="145">
        <v>339344</v>
      </c>
      <c r="L121" s="205">
        <v>367524</v>
      </c>
      <c r="M121" s="205">
        <v>345863</v>
      </c>
      <c r="N121" s="205">
        <v>328544</v>
      </c>
      <c r="O121" s="145">
        <v>341645</v>
      </c>
    </row>
    <row r="122" spans="1:15" ht="14.1" customHeight="1">
      <c r="A122" s="99" t="s">
        <v>139</v>
      </c>
      <c r="B122" s="202">
        <v>0.374</v>
      </c>
      <c r="C122" s="128">
        <v>0.38100000000000001</v>
      </c>
      <c r="D122" s="202">
        <v>0.35399999999999998</v>
      </c>
      <c r="E122" s="202">
        <v>0.40200000000000002</v>
      </c>
      <c r="F122" s="202">
        <v>0.41</v>
      </c>
      <c r="G122" s="128">
        <v>0.376</v>
      </c>
      <c r="H122" s="202">
        <v>0.34499999999999997</v>
      </c>
      <c r="I122" s="202">
        <v>0.38400000000000001</v>
      </c>
      <c r="J122" s="202">
        <v>0.41899999999999998</v>
      </c>
      <c r="K122" s="128">
        <v>0.41810669998585503</v>
      </c>
      <c r="L122" s="202">
        <v>0.39200000000000002</v>
      </c>
      <c r="M122" s="202">
        <v>0.42899999999999999</v>
      </c>
      <c r="N122" s="202">
        <v>0.45300000000000001</v>
      </c>
      <c r="O122" s="128">
        <v>0.442</v>
      </c>
    </row>
    <row r="123" spans="1:15" ht="14.1" customHeight="1">
      <c r="A123" s="107" t="s">
        <v>153</v>
      </c>
      <c r="B123" s="222">
        <v>151</v>
      </c>
      <c r="C123" s="153">
        <v>165</v>
      </c>
      <c r="D123" s="222">
        <v>164</v>
      </c>
      <c r="E123" s="222">
        <v>163</v>
      </c>
      <c r="F123" s="222">
        <v>162</v>
      </c>
      <c r="G123" s="153">
        <v>174</v>
      </c>
      <c r="H123" s="222">
        <v>168</v>
      </c>
      <c r="I123" s="222">
        <v>160</v>
      </c>
      <c r="J123" s="222">
        <v>164</v>
      </c>
      <c r="K123" s="376">
        <v>188.94135525191527</v>
      </c>
      <c r="L123" s="208">
        <v>184.71904815080143</v>
      </c>
      <c r="M123" s="222">
        <v>177</v>
      </c>
      <c r="N123" s="222">
        <v>158</v>
      </c>
      <c r="O123" s="153">
        <v>177</v>
      </c>
    </row>
    <row r="124" spans="1:15" ht="14.1" customHeight="1">
      <c r="A124" s="94" t="s">
        <v>146</v>
      </c>
      <c r="B124" s="205">
        <v>3175</v>
      </c>
      <c r="C124" s="145">
        <v>3510</v>
      </c>
      <c r="D124" s="205">
        <v>3586</v>
      </c>
      <c r="E124" s="205">
        <v>3152</v>
      </c>
      <c r="F124" s="205">
        <v>2743</v>
      </c>
      <c r="G124" s="145">
        <v>3024</v>
      </c>
      <c r="H124" s="205">
        <v>2967.8428248858936</v>
      </c>
      <c r="I124" s="205">
        <v>2532</v>
      </c>
      <c r="J124" s="205">
        <v>2729</v>
      </c>
      <c r="K124" s="145">
        <v>2891.6577435101235</v>
      </c>
      <c r="L124" s="205">
        <v>2943</v>
      </c>
      <c r="M124" s="205">
        <v>2572</v>
      </c>
      <c r="N124" s="205">
        <v>2630</v>
      </c>
      <c r="O124" s="145">
        <v>2920</v>
      </c>
    </row>
    <row r="125" spans="1:15" ht="14.1" customHeight="1">
      <c r="A125" s="93"/>
      <c r="B125" s="209"/>
      <c r="C125" s="128"/>
      <c r="D125" s="209"/>
      <c r="E125" s="209"/>
      <c r="F125" s="209"/>
      <c r="G125" s="128"/>
      <c r="H125" s="209"/>
      <c r="I125" s="209"/>
      <c r="J125" s="209"/>
      <c r="K125" s="128"/>
      <c r="L125" s="209"/>
      <c r="M125" s="209"/>
      <c r="N125" s="209"/>
      <c r="O125" s="128"/>
    </row>
    <row r="126" spans="1:15" ht="14.1" customHeight="1">
      <c r="A126" s="115" t="s">
        <v>123</v>
      </c>
      <c r="B126" s="127"/>
      <c r="C126" s="126"/>
      <c r="D126" s="127"/>
      <c r="E126" s="127"/>
      <c r="F126" s="127"/>
      <c r="G126" s="126"/>
      <c r="H126" s="127"/>
      <c r="I126" s="127"/>
      <c r="J126" s="127"/>
      <c r="K126" s="126"/>
      <c r="L126" s="127"/>
      <c r="M126" s="127"/>
      <c r="N126" s="127"/>
      <c r="O126" s="126"/>
    </row>
    <row r="127" spans="1:15" ht="14.1" customHeight="1">
      <c r="A127" s="104"/>
      <c r="B127" s="129"/>
      <c r="C127" s="128"/>
      <c r="D127" s="129"/>
      <c r="E127" s="129"/>
      <c r="F127" s="129"/>
      <c r="G127" s="128"/>
      <c r="H127" s="129"/>
      <c r="I127" s="129"/>
      <c r="J127" s="129"/>
      <c r="K127" s="128"/>
      <c r="L127" s="129"/>
      <c r="M127" s="129"/>
      <c r="N127" s="129"/>
      <c r="O127" s="128"/>
    </row>
    <row r="128" spans="1:15" ht="14.1" customHeight="1">
      <c r="A128" s="112" t="s">
        <v>124</v>
      </c>
      <c r="B128" s="202"/>
      <c r="C128" s="128"/>
      <c r="D128" s="202"/>
      <c r="E128" s="202"/>
      <c r="F128" s="202"/>
      <c r="G128" s="128"/>
      <c r="H128" s="202"/>
      <c r="I128" s="202"/>
      <c r="J128" s="202"/>
      <c r="K128" s="128"/>
      <c r="L128" s="202"/>
      <c r="M128" s="202"/>
      <c r="N128" s="202"/>
      <c r="O128" s="128"/>
    </row>
    <row r="129" spans="1:15" ht="14.1" customHeight="1">
      <c r="A129" s="92" t="s">
        <v>147</v>
      </c>
      <c r="B129" s="202">
        <v>0.26200000000000001</v>
      </c>
      <c r="C129" s="128">
        <v>0.26200000000000001</v>
      </c>
      <c r="D129" s="202">
        <v>0.26200000000000001</v>
      </c>
      <c r="E129" s="202">
        <v>0.26</v>
      </c>
      <c r="F129" s="202">
        <v>0.25600000000000001</v>
      </c>
      <c r="G129" s="128">
        <v>0.25700000000000001</v>
      </c>
      <c r="H129" s="202">
        <v>0.25600000000000001</v>
      </c>
      <c r="I129" s="202">
        <v>0.25427979359999997</v>
      </c>
      <c r="J129" s="202">
        <v>0.251</v>
      </c>
      <c r="K129" s="128">
        <v>0.25076914799999994</v>
      </c>
      <c r="L129" s="202">
        <v>0.23599999999999999</v>
      </c>
      <c r="M129" s="202">
        <v>0.23400000000000001</v>
      </c>
      <c r="N129" s="202">
        <v>0.23</v>
      </c>
      <c r="O129" s="128">
        <v>0.23083582896000002</v>
      </c>
    </row>
    <row r="130" spans="1:15" ht="14.1" customHeight="1">
      <c r="A130" s="104" t="s">
        <v>196</v>
      </c>
      <c r="B130" s="203"/>
      <c r="C130" s="147"/>
      <c r="D130" s="203"/>
      <c r="E130" s="203">
        <v>155179</v>
      </c>
      <c r="F130" s="203">
        <v>152935</v>
      </c>
      <c r="G130" s="147">
        <v>153579</v>
      </c>
      <c r="H130" s="203">
        <v>153318</v>
      </c>
      <c r="I130" s="203">
        <v>152119</v>
      </c>
      <c r="J130" s="203">
        <v>150004</v>
      </c>
      <c r="K130" s="147">
        <v>150177</v>
      </c>
      <c r="L130" s="203">
        <v>149902</v>
      </c>
      <c r="M130" s="203">
        <v>148551</v>
      </c>
      <c r="N130" s="203">
        <v>146310</v>
      </c>
      <c r="O130" s="147">
        <v>146663</v>
      </c>
    </row>
    <row r="131" spans="1:15" ht="14.1" customHeight="1">
      <c r="A131" s="104" t="s">
        <v>125</v>
      </c>
      <c r="B131" s="203">
        <v>80377</v>
      </c>
      <c r="C131" s="147">
        <v>75741</v>
      </c>
      <c r="D131" s="203">
        <v>71431</v>
      </c>
      <c r="E131" s="203">
        <v>72763</v>
      </c>
      <c r="F131" s="203">
        <v>69973</v>
      </c>
      <c r="G131" s="147">
        <v>68081</v>
      </c>
      <c r="H131" s="203">
        <v>63382</v>
      </c>
      <c r="I131" s="203">
        <v>64475.447239999929</v>
      </c>
      <c r="J131" s="203">
        <v>59399.475679999996</v>
      </c>
      <c r="K131" s="147">
        <v>58532.793990000013</v>
      </c>
      <c r="L131" s="203">
        <v>52660</v>
      </c>
      <c r="M131" s="203">
        <v>54403</v>
      </c>
      <c r="N131" s="203">
        <v>51736</v>
      </c>
      <c r="O131" s="147">
        <v>48012.000000000007</v>
      </c>
    </row>
    <row r="132" spans="1:15" ht="14.1" customHeight="1">
      <c r="A132" s="104"/>
      <c r="B132" s="209"/>
      <c r="C132" s="128"/>
      <c r="D132" s="209"/>
      <c r="E132" s="209"/>
      <c r="F132" s="209"/>
      <c r="G132" s="128"/>
      <c r="H132" s="209"/>
      <c r="I132" s="209"/>
      <c r="J132" s="209"/>
      <c r="K132" s="128"/>
      <c r="L132" s="209"/>
      <c r="M132" s="209"/>
      <c r="N132" s="209"/>
      <c r="O132" s="128"/>
    </row>
    <row r="133" spans="1:15" ht="14.1" customHeight="1">
      <c r="A133" s="111" t="s">
        <v>148</v>
      </c>
      <c r="B133" s="209"/>
      <c r="C133" s="128"/>
      <c r="D133" s="209"/>
      <c r="E133" s="209"/>
      <c r="F133" s="209"/>
      <c r="G133" s="128"/>
      <c r="H133" s="209"/>
      <c r="I133" s="209"/>
      <c r="J133" s="209"/>
      <c r="K133" s="128"/>
      <c r="L133" s="209"/>
      <c r="M133" s="209"/>
      <c r="N133" s="209"/>
      <c r="O133" s="128"/>
    </row>
    <row r="134" spans="1:15" ht="14.1" customHeight="1">
      <c r="A134" s="108" t="s">
        <v>149</v>
      </c>
      <c r="B134" s="204">
        <v>0.84</v>
      </c>
      <c r="C134" s="155">
        <v>0.83</v>
      </c>
      <c r="D134" s="204">
        <v>0.83</v>
      </c>
      <c r="E134" s="204">
        <v>0.82920000000000005</v>
      </c>
      <c r="F134" s="204">
        <v>0.82</v>
      </c>
      <c r="G134" s="155">
        <v>0.82299999999999995</v>
      </c>
      <c r="H134" s="204">
        <v>0.81799999999999995</v>
      </c>
      <c r="I134" s="204">
        <v>0.81799999999999995</v>
      </c>
      <c r="J134" s="204">
        <v>0.81799999999999995</v>
      </c>
      <c r="K134" s="155">
        <v>0.81210000000000004</v>
      </c>
      <c r="L134" s="204">
        <v>0.81299999999999994</v>
      </c>
      <c r="M134" s="204">
        <v>0.85799999999999998</v>
      </c>
      <c r="N134" s="204">
        <v>0.84199999999999997</v>
      </c>
      <c r="O134" s="155">
        <v>0.83660000000000001</v>
      </c>
    </row>
    <row r="135" spans="1:15" ht="14.1" customHeight="1">
      <c r="A135" s="105" t="s">
        <v>151</v>
      </c>
      <c r="B135" s="205">
        <v>77446</v>
      </c>
      <c r="C135" s="145">
        <v>77572</v>
      </c>
      <c r="D135" s="205">
        <v>79632</v>
      </c>
      <c r="E135" s="205">
        <v>81842</v>
      </c>
      <c r="F135" s="205">
        <v>82951</v>
      </c>
      <c r="G135" s="145">
        <v>85450</v>
      </c>
      <c r="H135" s="205">
        <v>86792</v>
      </c>
      <c r="I135" s="205">
        <v>88840</v>
      </c>
      <c r="J135" s="205">
        <v>89387</v>
      </c>
      <c r="K135" s="145">
        <v>91064</v>
      </c>
      <c r="L135" s="205">
        <v>91586</v>
      </c>
      <c r="M135" s="205">
        <v>91972</v>
      </c>
      <c r="N135" s="205">
        <v>91733</v>
      </c>
      <c r="O135" s="145">
        <v>94302</v>
      </c>
    </row>
    <row r="136" spans="1:15" ht="14.1" customHeight="1" thickBot="1">
      <c r="A136" s="114" t="s">
        <v>152</v>
      </c>
      <c r="B136" s="206">
        <v>49321</v>
      </c>
      <c r="C136" s="157">
        <v>50388</v>
      </c>
      <c r="D136" s="206">
        <v>51995</v>
      </c>
      <c r="E136" s="206">
        <v>54248</v>
      </c>
      <c r="F136" s="206">
        <v>55237</v>
      </c>
      <c r="G136" s="157">
        <v>56677</v>
      </c>
      <c r="H136" s="206">
        <v>57393</v>
      </c>
      <c r="I136" s="206">
        <v>59188</v>
      </c>
      <c r="J136" s="206">
        <v>59616</v>
      </c>
      <c r="K136" s="157">
        <v>60394</v>
      </c>
      <c r="L136" s="206">
        <v>60782</v>
      </c>
      <c r="M136" s="206">
        <v>61127</v>
      </c>
      <c r="N136" s="206">
        <v>60759</v>
      </c>
      <c r="O136" s="157">
        <v>61686</v>
      </c>
    </row>
    <row r="137" spans="1:15" ht="14.1" customHeight="1">
      <c r="A137" s="93"/>
      <c r="B137" s="93"/>
      <c r="D137" s="93"/>
      <c r="E137" s="93"/>
      <c r="F137" s="93"/>
      <c r="H137" s="93"/>
      <c r="I137" s="93"/>
      <c r="J137" s="93"/>
      <c r="L137" s="93"/>
      <c r="M137" s="93"/>
      <c r="N137" s="93"/>
    </row>
    <row r="138" spans="1:15" ht="14.1" customHeight="1">
      <c r="A138" s="109" t="s">
        <v>185</v>
      </c>
      <c r="B138" s="109"/>
      <c r="D138" s="109"/>
      <c r="E138" s="109"/>
      <c r="F138" s="109"/>
      <c r="H138" s="109"/>
      <c r="I138" s="109"/>
      <c r="J138" s="109"/>
      <c r="L138" s="109"/>
      <c r="M138" s="109"/>
      <c r="N138" s="109"/>
    </row>
    <row r="139" spans="1:15" ht="14.1" customHeight="1">
      <c r="A139" s="109" t="s">
        <v>223</v>
      </c>
      <c r="B139" s="109"/>
      <c r="D139" s="109"/>
      <c r="E139" s="109"/>
      <c r="F139" s="109"/>
      <c r="H139" s="109"/>
      <c r="I139" s="109"/>
      <c r="J139" s="109"/>
      <c r="L139" s="109"/>
      <c r="M139" s="109"/>
      <c r="N139" s="109"/>
    </row>
    <row r="140" spans="1:15" ht="14.1" customHeight="1">
      <c r="A140" s="109" t="s">
        <v>224</v>
      </c>
      <c r="B140" s="109"/>
      <c r="D140" s="109"/>
      <c r="E140" s="109"/>
      <c r="F140" s="109"/>
      <c r="H140" s="109"/>
      <c r="I140" s="109"/>
      <c r="J140" s="109"/>
      <c r="L140" s="109"/>
      <c r="M140" s="109"/>
      <c r="N140" s="109"/>
    </row>
    <row r="141" spans="1:15" ht="14.1" customHeight="1">
      <c r="A141" s="109" t="s">
        <v>198</v>
      </c>
    </row>
    <row r="142" spans="1:15" ht="15">
      <c r="A142" s="93" t="s">
        <v>221</v>
      </c>
      <c r="B142" s="93"/>
      <c r="D142" s="93"/>
      <c r="E142" s="93"/>
      <c r="F142" s="93"/>
      <c r="H142" s="93"/>
      <c r="I142" s="93"/>
      <c r="J142" s="93"/>
      <c r="L142" s="93"/>
      <c r="M142" s="93"/>
      <c r="N142" s="93"/>
    </row>
    <row r="143" spans="1:15" ht="15">
      <c r="A143" s="30" t="s">
        <v>222</v>
      </c>
      <c r="B143" s="93"/>
      <c r="D143" s="93"/>
      <c r="E143" s="93"/>
      <c r="F143" s="93"/>
      <c r="H143" s="93"/>
      <c r="I143" s="93"/>
      <c r="J143" s="93"/>
      <c r="L143" s="93"/>
      <c r="M143" s="93"/>
      <c r="N143" s="93"/>
    </row>
    <row r="144" spans="1:15">
      <c r="A144" s="93"/>
      <c r="B144" s="93"/>
      <c r="D144" s="93"/>
      <c r="E144" s="93"/>
      <c r="F144" s="93"/>
      <c r="H144" s="93"/>
      <c r="I144" s="93"/>
      <c r="J144" s="93"/>
      <c r="L144" s="93"/>
      <c r="M144" s="93"/>
      <c r="N144" s="93"/>
    </row>
    <row r="145" spans="1:14">
      <c r="A145" s="93"/>
      <c r="B145" s="93"/>
      <c r="D145" s="93"/>
      <c r="E145" s="93"/>
      <c r="F145" s="93"/>
      <c r="H145" s="93"/>
      <c r="I145" s="93"/>
      <c r="J145" s="93"/>
      <c r="L145" s="93"/>
      <c r="M145" s="93"/>
      <c r="N145" s="93"/>
    </row>
    <row r="146" spans="1:14">
      <c r="A146" s="93"/>
      <c r="B146" s="93"/>
      <c r="D146" s="93"/>
      <c r="E146" s="93"/>
      <c r="F146" s="93"/>
      <c r="H146" s="93"/>
      <c r="I146" s="93"/>
      <c r="J146" s="93"/>
      <c r="L146" s="93"/>
      <c r="M146" s="93"/>
      <c r="N146" s="93"/>
    </row>
    <row r="147" spans="1:14">
      <c r="A147" s="93"/>
      <c r="B147" s="93"/>
      <c r="D147" s="93"/>
      <c r="E147" s="93"/>
      <c r="F147" s="93"/>
      <c r="H147" s="93"/>
      <c r="I147" s="93"/>
      <c r="J147" s="93"/>
      <c r="L147" s="93"/>
      <c r="M147" s="93"/>
      <c r="N147" s="93"/>
    </row>
    <row r="148" spans="1:14">
      <c r="A148" s="93"/>
      <c r="B148" s="93"/>
      <c r="D148" s="93"/>
      <c r="E148" s="93"/>
      <c r="F148" s="93"/>
      <c r="H148" s="93"/>
      <c r="I148" s="93"/>
      <c r="J148" s="93"/>
      <c r="L148" s="93"/>
      <c r="M148" s="93"/>
      <c r="N148" s="93"/>
    </row>
    <row r="149" spans="1:14">
      <c r="A149" s="93"/>
      <c r="B149" s="93"/>
      <c r="D149" s="93"/>
      <c r="E149" s="93"/>
      <c r="F149" s="93"/>
      <c r="H149" s="93"/>
      <c r="I149" s="93"/>
      <c r="J149" s="93"/>
      <c r="L149" s="93"/>
      <c r="M149" s="93"/>
      <c r="N149" s="93"/>
    </row>
    <row r="150" spans="1:14">
      <c r="A150" s="93"/>
      <c r="B150" s="93"/>
      <c r="D150" s="93"/>
      <c r="E150" s="93"/>
      <c r="F150" s="93"/>
      <c r="H150" s="93"/>
      <c r="I150" s="93"/>
      <c r="J150" s="93"/>
      <c r="L150" s="93"/>
      <c r="M150" s="93"/>
      <c r="N150" s="93"/>
    </row>
    <row r="151" spans="1:14">
      <c r="A151" s="93"/>
      <c r="B151" s="93"/>
      <c r="D151" s="93"/>
      <c r="E151" s="93"/>
      <c r="F151" s="93"/>
      <c r="H151" s="93"/>
      <c r="I151" s="93"/>
      <c r="J151" s="93"/>
      <c r="L151" s="93"/>
      <c r="M151" s="93"/>
      <c r="N151" s="93"/>
    </row>
    <row r="152" spans="1:14">
      <c r="A152" s="93"/>
      <c r="B152" s="93"/>
      <c r="D152" s="93"/>
      <c r="E152" s="93"/>
      <c r="F152" s="93"/>
      <c r="H152" s="93"/>
      <c r="I152" s="93"/>
      <c r="J152" s="93"/>
      <c r="L152" s="93"/>
      <c r="M152" s="93"/>
      <c r="N152" s="93"/>
    </row>
    <row r="153" spans="1:14">
      <c r="A153" s="93"/>
      <c r="B153" s="93"/>
      <c r="D153" s="93"/>
      <c r="E153" s="93"/>
      <c r="F153" s="93"/>
      <c r="H153" s="93"/>
      <c r="I153" s="93"/>
      <c r="J153" s="93"/>
      <c r="L153" s="93"/>
      <c r="M153" s="93"/>
      <c r="N153" s="93"/>
    </row>
    <row r="154" spans="1:14">
      <c r="A154" s="94"/>
      <c r="B154" s="93"/>
      <c r="D154" s="93"/>
      <c r="E154" s="93"/>
      <c r="F154" s="93"/>
      <c r="H154" s="93"/>
      <c r="I154" s="93"/>
      <c r="J154" s="93"/>
      <c r="L154" s="93"/>
      <c r="M154" s="93"/>
      <c r="N154" s="93"/>
    </row>
    <row r="155" spans="1:14">
      <c r="A155" s="93"/>
      <c r="B155" s="94"/>
      <c r="D155" s="94"/>
      <c r="E155" s="94"/>
      <c r="F155" s="94"/>
      <c r="H155" s="94"/>
      <c r="I155" s="94"/>
      <c r="J155" s="94"/>
      <c r="L155" s="94"/>
      <c r="M155" s="94"/>
      <c r="N155" s="94"/>
    </row>
    <row r="156" spans="1:14">
      <c r="A156" s="93"/>
      <c r="B156" s="93"/>
      <c r="D156" s="93"/>
      <c r="E156" s="93"/>
      <c r="F156" s="93"/>
      <c r="H156" s="93"/>
      <c r="I156" s="93"/>
      <c r="J156" s="93"/>
      <c r="L156" s="93"/>
      <c r="M156" s="93"/>
      <c r="N156" s="93"/>
    </row>
    <row r="157" spans="1:14">
      <c r="A157" s="93"/>
      <c r="B157" s="93"/>
      <c r="D157" s="93"/>
      <c r="E157" s="93"/>
      <c r="F157" s="93"/>
      <c r="H157" s="93"/>
      <c r="I157" s="93"/>
      <c r="J157" s="93"/>
      <c r="L157" s="93"/>
      <c r="M157" s="93"/>
      <c r="N157" s="93"/>
    </row>
    <row r="158" spans="1:14">
      <c r="A158" s="93"/>
      <c r="B158" s="93"/>
      <c r="D158" s="93"/>
      <c r="E158" s="93"/>
      <c r="F158" s="93"/>
      <c r="H158" s="93"/>
      <c r="I158" s="93"/>
      <c r="J158" s="93"/>
      <c r="L158" s="93"/>
      <c r="M158" s="93"/>
      <c r="N158" s="93"/>
    </row>
    <row r="159" spans="1:14">
      <c r="A159" s="93"/>
      <c r="B159" s="93"/>
      <c r="D159" s="93"/>
      <c r="E159" s="93"/>
      <c r="F159" s="93"/>
      <c r="H159" s="93"/>
      <c r="I159" s="93"/>
      <c r="J159" s="93"/>
      <c r="L159" s="93"/>
      <c r="M159" s="93"/>
      <c r="N159" s="93"/>
    </row>
    <row r="160" spans="1:14">
      <c r="A160" s="93"/>
      <c r="B160" s="93"/>
      <c r="D160" s="93"/>
      <c r="E160" s="93"/>
      <c r="F160" s="93"/>
      <c r="H160" s="93"/>
      <c r="I160" s="93"/>
      <c r="J160" s="93"/>
      <c r="L160" s="93"/>
      <c r="M160" s="93"/>
      <c r="N160" s="93"/>
    </row>
    <row r="161" spans="1:14">
      <c r="A161" s="94"/>
      <c r="B161" s="93"/>
      <c r="D161" s="93"/>
      <c r="E161" s="93"/>
      <c r="F161" s="93"/>
      <c r="H161" s="93"/>
      <c r="I161" s="93"/>
      <c r="J161" s="93"/>
      <c r="L161" s="93"/>
      <c r="M161" s="93"/>
      <c r="N161" s="93"/>
    </row>
    <row r="162" spans="1:14">
      <c r="A162" s="94"/>
      <c r="B162" s="94"/>
      <c r="D162" s="94"/>
      <c r="E162" s="94"/>
      <c r="F162" s="94"/>
      <c r="H162" s="94"/>
      <c r="I162" s="94"/>
      <c r="J162" s="94"/>
      <c r="L162" s="94"/>
      <c r="M162" s="94"/>
      <c r="N162" s="94"/>
    </row>
    <row r="163" spans="1:14" ht="15">
      <c r="A163" s="97"/>
      <c r="B163" s="94"/>
      <c r="D163" s="94"/>
      <c r="E163" s="94"/>
      <c r="F163" s="94"/>
      <c r="H163" s="94"/>
      <c r="I163" s="94"/>
      <c r="J163" s="94"/>
      <c r="L163" s="94"/>
      <c r="M163" s="94"/>
      <c r="N163" s="94"/>
    </row>
    <row r="164" spans="1:14" ht="15">
      <c r="A164" s="98"/>
      <c r="B164" s="97"/>
      <c r="D164" s="97"/>
      <c r="E164" s="97"/>
      <c r="F164" s="97"/>
      <c r="H164" s="97"/>
      <c r="I164" s="97"/>
      <c r="J164" s="97"/>
      <c r="L164" s="97"/>
      <c r="M164" s="97"/>
      <c r="N164" s="97"/>
    </row>
    <row r="165" spans="1:14" ht="15">
      <c r="A165" s="98"/>
      <c r="B165" s="98"/>
      <c r="D165" s="98"/>
      <c r="E165" s="98"/>
      <c r="F165" s="98"/>
      <c r="H165" s="98"/>
      <c r="I165" s="98"/>
      <c r="J165" s="98"/>
      <c r="L165" s="98"/>
      <c r="M165" s="98"/>
      <c r="N165" s="98"/>
    </row>
    <row r="166" spans="1:14" ht="15">
      <c r="A166" s="96"/>
      <c r="B166" s="98"/>
      <c r="D166" s="98"/>
      <c r="E166" s="98"/>
      <c r="F166" s="98"/>
      <c r="H166" s="98"/>
      <c r="I166" s="98"/>
      <c r="J166" s="98"/>
      <c r="L166" s="98"/>
      <c r="M166" s="98"/>
      <c r="N166" s="98"/>
    </row>
    <row r="167" spans="1:14">
      <c r="A167" s="19"/>
      <c r="B167" s="96"/>
      <c r="D167" s="96"/>
      <c r="E167" s="96"/>
      <c r="F167" s="96"/>
      <c r="H167" s="96"/>
      <c r="I167" s="96"/>
      <c r="J167" s="96"/>
      <c r="L167" s="96"/>
      <c r="M167" s="96"/>
      <c r="N167" s="96"/>
    </row>
    <row r="168" spans="1:14">
      <c r="A168" s="19"/>
      <c r="B168" s="19"/>
      <c r="D168" s="19"/>
      <c r="E168" s="19"/>
      <c r="F168" s="19"/>
      <c r="H168" s="19"/>
      <c r="I168" s="19"/>
      <c r="J168" s="19"/>
      <c r="L168" s="19"/>
      <c r="M168" s="19"/>
      <c r="N168" s="19"/>
    </row>
    <row r="169" spans="1:14">
      <c r="A169" s="93"/>
      <c r="B169" s="19"/>
      <c r="D169" s="19"/>
      <c r="E169" s="19"/>
      <c r="F169" s="19"/>
      <c r="H169" s="19"/>
      <c r="I169" s="19"/>
      <c r="J169" s="19"/>
      <c r="L169" s="19"/>
      <c r="M169" s="19"/>
      <c r="N169" s="19"/>
    </row>
    <row r="170" spans="1:14">
      <c r="A170" s="94"/>
      <c r="B170" s="93"/>
      <c r="D170" s="93"/>
      <c r="E170" s="93"/>
      <c r="F170" s="93"/>
      <c r="H170" s="93"/>
      <c r="I170" s="93"/>
      <c r="J170" s="93"/>
      <c r="L170" s="93"/>
      <c r="M170" s="93"/>
      <c r="N170" s="93"/>
    </row>
    <row r="171" spans="1:14">
      <c r="A171" s="94"/>
      <c r="B171" s="94"/>
      <c r="D171" s="94"/>
      <c r="E171" s="94"/>
      <c r="F171" s="94"/>
      <c r="H171" s="94"/>
      <c r="I171" s="94"/>
      <c r="J171" s="94"/>
      <c r="L171" s="94"/>
      <c r="M171" s="94"/>
      <c r="N171" s="94"/>
    </row>
    <row r="172" spans="1:14">
      <c r="A172" s="94"/>
      <c r="B172" s="94"/>
      <c r="D172" s="94"/>
      <c r="E172" s="94"/>
      <c r="F172" s="94"/>
      <c r="H172" s="94"/>
      <c r="I172" s="94"/>
      <c r="J172" s="94"/>
      <c r="L172" s="94"/>
      <c r="M172" s="94"/>
      <c r="N172" s="94"/>
    </row>
    <row r="173" spans="1:14">
      <c r="A173" s="94"/>
      <c r="B173" s="94"/>
      <c r="D173" s="94"/>
      <c r="E173" s="94"/>
      <c r="F173" s="94"/>
      <c r="H173" s="94"/>
      <c r="I173" s="94"/>
      <c r="J173" s="94"/>
      <c r="L173" s="94"/>
      <c r="M173" s="94"/>
      <c r="N173" s="94"/>
    </row>
    <row r="174" spans="1:14">
      <c r="A174" s="94"/>
      <c r="B174" s="94"/>
      <c r="D174" s="94"/>
      <c r="E174" s="94"/>
      <c r="F174" s="94"/>
      <c r="H174" s="94"/>
      <c r="I174" s="94"/>
      <c r="J174" s="94"/>
      <c r="L174" s="94"/>
      <c r="M174" s="94"/>
      <c r="N174" s="94"/>
    </row>
    <row r="175" spans="1:14">
      <c r="A175" s="94"/>
      <c r="B175" s="94"/>
      <c r="D175" s="94"/>
      <c r="E175" s="94"/>
      <c r="F175" s="94"/>
      <c r="H175" s="94"/>
      <c r="I175" s="94"/>
      <c r="J175" s="94"/>
      <c r="L175" s="94"/>
      <c r="M175" s="94"/>
      <c r="N175" s="94"/>
    </row>
    <row r="176" spans="1:14">
      <c r="A176" s="94"/>
      <c r="B176" s="94"/>
      <c r="D176" s="94"/>
      <c r="E176" s="94"/>
      <c r="F176" s="94"/>
      <c r="H176" s="94"/>
      <c r="I176" s="94"/>
      <c r="J176" s="94"/>
      <c r="L176" s="94"/>
      <c r="M176" s="94"/>
      <c r="N176" s="94"/>
    </row>
    <row r="177" spans="1:14">
      <c r="A177" s="93"/>
      <c r="B177" s="94"/>
      <c r="D177" s="94"/>
      <c r="E177" s="94"/>
      <c r="F177" s="94"/>
      <c r="H177" s="94"/>
      <c r="I177" s="94"/>
      <c r="J177" s="94"/>
      <c r="L177" s="94"/>
      <c r="M177" s="94"/>
      <c r="N177" s="94"/>
    </row>
    <row r="178" spans="1:14">
      <c r="A178" s="93"/>
      <c r="B178" s="93"/>
      <c r="D178" s="93"/>
      <c r="E178" s="93"/>
      <c r="F178" s="93"/>
      <c r="H178" s="93"/>
      <c r="I178" s="93"/>
      <c r="J178" s="93"/>
      <c r="L178" s="93"/>
      <c r="M178" s="93"/>
      <c r="N178" s="93"/>
    </row>
    <row r="179" spans="1:14">
      <c r="A179" s="93"/>
      <c r="B179" s="93"/>
      <c r="D179" s="93"/>
      <c r="E179" s="93"/>
      <c r="F179" s="93"/>
      <c r="H179" s="93"/>
      <c r="I179" s="93"/>
      <c r="J179" s="93"/>
      <c r="L179" s="93"/>
      <c r="M179" s="93"/>
      <c r="N179" s="93"/>
    </row>
    <row r="180" spans="1:14">
      <c r="A180" s="93"/>
      <c r="B180" s="93"/>
      <c r="D180" s="93"/>
      <c r="E180" s="93"/>
      <c r="F180" s="93"/>
      <c r="H180" s="93"/>
      <c r="I180" s="93"/>
      <c r="J180" s="93"/>
      <c r="L180" s="93"/>
      <c r="M180" s="93"/>
      <c r="N180" s="93"/>
    </row>
    <row r="181" spans="1:14">
      <c r="A181" s="93"/>
      <c r="B181" s="93"/>
      <c r="D181" s="93"/>
      <c r="E181" s="93"/>
      <c r="F181" s="93"/>
      <c r="H181" s="93"/>
      <c r="I181" s="93"/>
      <c r="J181" s="93"/>
      <c r="L181" s="93"/>
      <c r="M181" s="93"/>
      <c r="N181" s="93"/>
    </row>
    <row r="182" spans="1:14">
      <c r="A182" s="94"/>
      <c r="B182" s="93"/>
      <c r="D182" s="93"/>
      <c r="E182" s="93"/>
      <c r="F182" s="93"/>
      <c r="H182" s="93"/>
      <c r="I182" s="93"/>
      <c r="J182" s="93"/>
      <c r="L182" s="93"/>
      <c r="M182" s="93"/>
      <c r="N182" s="93"/>
    </row>
    <row r="183" spans="1:14">
      <c r="A183" s="94"/>
      <c r="B183" s="94"/>
      <c r="D183" s="94"/>
      <c r="E183" s="94"/>
      <c r="F183" s="94"/>
      <c r="H183" s="94"/>
      <c r="I183" s="94"/>
      <c r="J183" s="94"/>
      <c r="L183" s="94"/>
      <c r="M183" s="94"/>
      <c r="N183" s="94"/>
    </row>
    <row r="184" spans="1:14">
      <c r="A184" s="94"/>
      <c r="B184" s="94"/>
      <c r="D184" s="94"/>
      <c r="E184" s="94"/>
      <c r="F184" s="94"/>
      <c r="H184" s="94"/>
      <c r="I184" s="94"/>
      <c r="J184" s="94"/>
      <c r="L184" s="94"/>
      <c r="M184" s="94"/>
      <c r="N184" s="94"/>
    </row>
    <row r="185" spans="1:14">
      <c r="A185" s="93"/>
      <c r="B185" s="94"/>
      <c r="D185" s="94"/>
      <c r="E185" s="94"/>
      <c r="F185" s="94"/>
      <c r="H185" s="94"/>
      <c r="I185" s="94"/>
      <c r="J185" s="94"/>
      <c r="L185" s="94"/>
      <c r="M185" s="94"/>
      <c r="N185" s="94"/>
    </row>
    <row r="186" spans="1:14">
      <c r="A186" s="93"/>
      <c r="B186" s="93"/>
      <c r="D186" s="93"/>
      <c r="E186" s="93"/>
      <c r="F186" s="93"/>
      <c r="H186" s="93"/>
      <c r="I186" s="93"/>
      <c r="J186" s="93"/>
      <c r="L186" s="93"/>
      <c r="M186" s="93"/>
      <c r="N186" s="93"/>
    </row>
    <row r="187" spans="1:14">
      <c r="A187" s="93"/>
      <c r="B187" s="93"/>
      <c r="D187" s="93"/>
      <c r="E187" s="93"/>
      <c r="F187" s="93"/>
      <c r="H187" s="93"/>
      <c r="I187" s="93"/>
      <c r="J187" s="93"/>
      <c r="L187" s="93"/>
      <c r="M187" s="93"/>
      <c r="N187" s="93"/>
    </row>
    <row r="188" spans="1:14">
      <c r="A188" s="93"/>
      <c r="B188" s="93"/>
      <c r="D188" s="93"/>
      <c r="E188" s="93"/>
      <c r="F188" s="93"/>
      <c r="H188" s="93"/>
      <c r="I188" s="93"/>
      <c r="J188" s="93"/>
      <c r="L188" s="93"/>
      <c r="M188" s="93"/>
      <c r="N188" s="93"/>
    </row>
    <row r="189" spans="1:14">
      <c r="B189" s="93"/>
      <c r="D189" s="93"/>
      <c r="E189" s="93"/>
      <c r="F189" s="93"/>
      <c r="H189" s="93"/>
      <c r="I189" s="93"/>
      <c r="J189" s="93"/>
      <c r="L189" s="93"/>
      <c r="M189" s="93"/>
      <c r="N189" s="93"/>
    </row>
  </sheetData>
  <pageMargins left="0.59055118110236227" right="0.59055118110236227" top="0.59055118110236227" bottom="0.59055118110236227" header="0.31496062992125984" footer="0.31496062992125984"/>
  <pageSetup paperSize="9" scale="38" fitToHeight="2" orientation="portrait" r:id="rId1"/>
  <rowBreaks count="1" manualBreakCount="1">
    <brk id="89" max="14" man="1"/>
  </rowBreaks>
  <ignoredErrors>
    <ignoredError sqref="G11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O223"/>
  <sheetViews>
    <sheetView showGridLines="0" view="pageBreakPreview" zoomScaleNormal="100" zoomScaleSheetLayoutView="100" workbookViewId="0">
      <pane xSplit="1" ySplit="4" topLeftCell="I5" activePane="bottomRight" state="frozen"/>
      <selection activeCell="S29" sqref="S29"/>
      <selection pane="topRight" activeCell="S29" sqref="S29"/>
      <selection pane="bottomLeft" activeCell="S29" sqref="S29"/>
      <selection pane="bottomRight" activeCell="O1" sqref="O1"/>
    </sheetView>
  </sheetViews>
  <sheetFormatPr defaultRowHeight="14.1" customHeight="1"/>
  <cols>
    <col min="1" max="1" width="60.7109375" style="30" customWidth="1"/>
    <col min="2" max="2" width="12.7109375" style="167" customWidth="1"/>
    <col min="3" max="3" width="12.7109375" style="5" customWidth="1"/>
    <col min="4" max="4" width="12.7109375" style="167" customWidth="1"/>
    <col min="5" max="5" width="12.7109375" style="5" customWidth="1"/>
    <col min="6" max="6" width="12.7109375" style="167" customWidth="1"/>
    <col min="7" max="7" width="12.7109375" style="5" customWidth="1"/>
    <col min="8" max="8" width="12.7109375" style="167" customWidth="1"/>
    <col min="9" max="15" width="12.7109375" style="5" customWidth="1"/>
    <col min="16" max="16384" width="9.140625" style="15"/>
  </cols>
  <sheetData>
    <row r="1" spans="1:15" s="11" customFormat="1" ht="14.1" customHeight="1">
      <c r="A1" s="113" t="s">
        <v>117</v>
      </c>
      <c r="B1" s="90">
        <v>2012</v>
      </c>
      <c r="C1" s="90">
        <v>2012</v>
      </c>
      <c r="D1" s="90">
        <v>2012</v>
      </c>
      <c r="E1" s="90">
        <v>2012</v>
      </c>
      <c r="F1" s="90">
        <v>2013</v>
      </c>
      <c r="G1" s="90">
        <v>2013</v>
      </c>
      <c r="H1" s="90">
        <v>2013</v>
      </c>
      <c r="I1" s="90">
        <v>2013</v>
      </c>
      <c r="J1" s="90">
        <v>2014</v>
      </c>
      <c r="K1" s="90">
        <v>2014</v>
      </c>
      <c r="L1" s="90">
        <v>2014</v>
      </c>
      <c r="M1" s="90">
        <v>2014</v>
      </c>
      <c r="N1" s="90">
        <v>2015</v>
      </c>
      <c r="O1" s="90">
        <v>2015</v>
      </c>
    </row>
    <row r="2" spans="1:15" s="12" customFormat="1" ht="14.1" customHeight="1">
      <c r="A2" s="110"/>
      <c r="B2" s="54" t="s">
        <v>6</v>
      </c>
      <c r="C2" s="179" t="s">
        <v>34</v>
      </c>
      <c r="D2" s="54" t="s">
        <v>7</v>
      </c>
      <c r="E2" s="179" t="s">
        <v>154</v>
      </c>
      <c r="F2" s="54" t="s">
        <v>6</v>
      </c>
      <c r="G2" s="179" t="s">
        <v>34</v>
      </c>
      <c r="H2" s="54" t="s">
        <v>7</v>
      </c>
      <c r="I2" s="179" t="s">
        <v>154</v>
      </c>
      <c r="J2" s="179" t="s">
        <v>6</v>
      </c>
      <c r="K2" s="179" t="s">
        <v>34</v>
      </c>
      <c r="L2" s="179" t="s">
        <v>7</v>
      </c>
      <c r="M2" s="179" t="s">
        <v>154</v>
      </c>
      <c r="N2" s="179" t="s">
        <v>6</v>
      </c>
      <c r="O2" s="179" t="s">
        <v>34</v>
      </c>
    </row>
    <row r="3" spans="1:15" s="12" customFormat="1" ht="14.1" customHeight="1">
      <c r="A3" s="110"/>
      <c r="B3" s="175" t="s">
        <v>176</v>
      </c>
      <c r="C3" s="175" t="s">
        <v>176</v>
      </c>
      <c r="D3" s="175" t="s">
        <v>176</v>
      </c>
      <c r="E3" s="175" t="s">
        <v>176</v>
      </c>
      <c r="F3" s="175" t="s">
        <v>176</v>
      </c>
      <c r="G3" s="175" t="s">
        <v>176</v>
      </c>
      <c r="H3" s="175" t="s">
        <v>176</v>
      </c>
      <c r="I3" s="175" t="s">
        <v>176</v>
      </c>
      <c r="J3" s="175" t="s">
        <v>176</v>
      </c>
      <c r="K3" s="175" t="s">
        <v>176</v>
      </c>
      <c r="L3" s="175" t="s">
        <v>176</v>
      </c>
      <c r="M3" s="175" t="s">
        <v>176</v>
      </c>
      <c r="N3" s="175" t="s">
        <v>176</v>
      </c>
      <c r="O3" s="175" t="s">
        <v>176</v>
      </c>
    </row>
    <row r="4" spans="1:15" s="12" customFormat="1" ht="14.1" customHeight="1">
      <c r="A4" s="188" t="s">
        <v>171</v>
      </c>
      <c r="B4" s="189"/>
      <c r="C4" s="189"/>
      <c r="D4" s="189"/>
      <c r="E4" s="178"/>
      <c r="F4" s="189"/>
      <c r="G4" s="189"/>
      <c r="H4" s="189"/>
      <c r="I4" s="178"/>
      <c r="J4" s="178"/>
      <c r="K4" s="189" t="s">
        <v>200</v>
      </c>
      <c r="L4" s="178"/>
      <c r="M4" s="178"/>
      <c r="N4" s="178"/>
      <c r="O4" s="189"/>
    </row>
    <row r="5" spans="1:15" s="13" customFormat="1" ht="14.1" customHeight="1">
      <c r="A5" s="94"/>
      <c r="B5" s="117"/>
      <c r="C5" s="195"/>
      <c r="D5" s="117"/>
      <c r="E5" s="117"/>
      <c r="F5" s="117"/>
      <c r="G5" s="195"/>
      <c r="H5" s="117"/>
      <c r="I5" s="117"/>
      <c r="J5" s="117"/>
      <c r="K5" s="195"/>
      <c r="L5" s="117"/>
      <c r="M5" s="117"/>
      <c r="N5" s="117"/>
      <c r="O5" s="195"/>
    </row>
    <row r="6" spans="1:15" s="13" customFormat="1" ht="14.1" customHeight="1">
      <c r="A6" s="93" t="s">
        <v>118</v>
      </c>
      <c r="B6" s="119">
        <v>0.35199999999999998</v>
      </c>
      <c r="C6" s="118">
        <v>0.34599999999999997</v>
      </c>
      <c r="D6" s="119">
        <v>0.35699999999999998</v>
      </c>
      <c r="E6" s="119">
        <v>0.32100000000000001</v>
      </c>
      <c r="F6" s="119">
        <v>0.249</v>
      </c>
      <c r="G6" s="118">
        <v>0.28299999999999997</v>
      </c>
      <c r="H6" s="119">
        <v>0.29799999999999999</v>
      </c>
      <c r="I6" s="119">
        <v>0.28149974667501149</v>
      </c>
      <c r="J6" s="119">
        <v>0.26700000000000002</v>
      </c>
      <c r="K6" s="118">
        <v>0.29699999999999999</v>
      </c>
      <c r="L6" s="119">
        <v>0.30199999999999999</v>
      </c>
      <c r="M6" s="119">
        <v>0.28899999999999998</v>
      </c>
      <c r="N6" s="119">
        <v>0.27100000000000002</v>
      </c>
      <c r="O6" s="118">
        <v>0.30002345840254618</v>
      </c>
    </row>
    <row r="7" spans="1:15" s="13" customFormat="1" ht="14.1" customHeight="1">
      <c r="A7" s="93" t="s">
        <v>119</v>
      </c>
      <c r="B7" s="119">
        <v>0.17899999999999999</v>
      </c>
      <c r="C7" s="118">
        <v>0.17</v>
      </c>
      <c r="D7" s="119">
        <v>0.18099999999999999</v>
      </c>
      <c r="E7" s="119">
        <v>0.14499999999999999</v>
      </c>
      <c r="F7" s="119">
        <v>9.0999999999999998E-2</v>
      </c>
      <c r="G7" s="118">
        <v>0.123</v>
      </c>
      <c r="H7" s="119">
        <v>0.13300000000000001</v>
      </c>
      <c r="I7" s="119">
        <v>0.11720555087597115</v>
      </c>
      <c r="J7" s="119">
        <v>0.106</v>
      </c>
      <c r="K7" s="118">
        <v>0.13600000000000001</v>
      </c>
      <c r="L7" s="119">
        <v>0.14199999999999999</v>
      </c>
      <c r="M7" s="119">
        <v>0.129</v>
      </c>
      <c r="N7" s="119">
        <v>9.4E-2</v>
      </c>
      <c r="O7" s="118">
        <v>0.12766443072163119</v>
      </c>
    </row>
    <row r="8" spans="1:15" s="13" customFormat="1" ht="14.1" customHeight="1">
      <c r="A8" s="93" t="s">
        <v>120</v>
      </c>
      <c r="B8" s="119">
        <v>8.8999999999999996E-2</v>
      </c>
      <c r="C8" s="118">
        <v>8.1000000000000003E-2</v>
      </c>
      <c r="D8" s="119">
        <v>8.6999999999999994E-2</v>
      </c>
      <c r="E8" s="119">
        <v>6.0999999999999999E-2</v>
      </c>
      <c r="F8" s="119">
        <v>8.0000000000000002E-3</v>
      </c>
      <c r="G8" s="118">
        <v>4.3999999999999997E-2</v>
      </c>
      <c r="H8" s="119">
        <v>4.9000000000000002E-2</v>
      </c>
      <c r="I8" s="119">
        <v>3.6798787804637023E-2</v>
      </c>
      <c r="J8" s="119">
        <v>3.2000000000000001E-2</v>
      </c>
      <c r="K8" s="118">
        <v>5.3999999999999999E-2</v>
      </c>
      <c r="L8" s="119">
        <v>5.8999999999999997E-2</v>
      </c>
      <c r="M8" s="119">
        <v>4.5999999999999999E-2</v>
      </c>
      <c r="N8" s="119">
        <v>1.6E-2</v>
      </c>
      <c r="O8" s="118">
        <v>4.7633237386353548E-2</v>
      </c>
    </row>
    <row r="9" spans="1:15" s="13" customFormat="1" ht="14.1" customHeight="1">
      <c r="A9" s="93" t="s">
        <v>121</v>
      </c>
      <c r="B9" s="119">
        <v>0.16300000000000001</v>
      </c>
      <c r="C9" s="118">
        <v>0.13800000000000001</v>
      </c>
      <c r="D9" s="119">
        <v>0.16</v>
      </c>
      <c r="E9" s="119">
        <v>0.17</v>
      </c>
      <c r="F9" s="119">
        <v>0.107</v>
      </c>
      <c r="G9" s="118">
        <v>0.12959999999999999</v>
      </c>
      <c r="H9" s="119">
        <v>0.249</v>
      </c>
      <c r="I9" s="119">
        <v>0.22920343016151626</v>
      </c>
      <c r="J9" s="119">
        <v>0.114</v>
      </c>
      <c r="K9" s="118">
        <v>0.11</v>
      </c>
      <c r="L9" s="119">
        <v>0.11600000000000001</v>
      </c>
      <c r="M9" s="119">
        <v>0.29399999999999998</v>
      </c>
      <c r="N9" s="119">
        <v>7.8E-2</v>
      </c>
      <c r="O9" s="118">
        <v>0.11123086872170726</v>
      </c>
    </row>
    <row r="10" spans="1:15" s="13" customFormat="1" ht="14.1" customHeight="1">
      <c r="A10" s="93" t="s">
        <v>78</v>
      </c>
      <c r="B10" s="121">
        <v>283624</v>
      </c>
      <c r="C10" s="120">
        <v>324179</v>
      </c>
      <c r="D10" s="121">
        <v>296819</v>
      </c>
      <c r="E10" s="121">
        <v>273132</v>
      </c>
      <c r="F10" s="121">
        <v>282938</v>
      </c>
      <c r="G10" s="120">
        <f>342580+4502</f>
        <v>347082</v>
      </c>
      <c r="H10" s="121">
        <f>365274+2921</f>
        <v>368195</v>
      </c>
      <c r="I10" s="121">
        <v>381230</v>
      </c>
      <c r="J10" s="121">
        <v>382334</v>
      </c>
      <c r="K10" s="120">
        <v>374583</v>
      </c>
      <c r="L10" s="121">
        <v>418443</v>
      </c>
      <c r="M10" s="121">
        <v>442167</v>
      </c>
      <c r="N10" s="121">
        <v>446186</v>
      </c>
      <c r="O10" s="120">
        <v>447213</v>
      </c>
    </row>
    <row r="11" spans="1:15" s="13" customFormat="1" ht="14.1" customHeight="1">
      <c r="A11" s="93" t="s">
        <v>161</v>
      </c>
      <c r="B11" s="129">
        <v>0.33600000000000002</v>
      </c>
      <c r="C11" s="118">
        <v>0.39300000000000002</v>
      </c>
      <c r="D11" s="129">
        <v>0.36399999999999999</v>
      </c>
      <c r="E11" s="129">
        <v>0.34300000000000003</v>
      </c>
      <c r="F11" s="129">
        <v>0.35199999999999998</v>
      </c>
      <c r="G11" s="118">
        <f>41.8%+0.4%</f>
        <v>0.42199999999999999</v>
      </c>
      <c r="H11" s="129">
        <v>0.42899999999999999</v>
      </c>
      <c r="I11" s="129">
        <v>0.438</v>
      </c>
      <c r="J11" s="129">
        <v>0.436</v>
      </c>
      <c r="K11" s="118">
        <v>0.42499999999999999</v>
      </c>
      <c r="L11" s="129">
        <v>0.44600000000000001</v>
      </c>
      <c r="M11" s="129">
        <v>0.45700000000000002</v>
      </c>
      <c r="N11" s="129">
        <v>0.46200000000000002</v>
      </c>
      <c r="O11" s="128">
        <v>0.45600000000000002</v>
      </c>
    </row>
    <row r="12" spans="1:15" s="13" customFormat="1" ht="14.1" customHeight="1" thickBot="1">
      <c r="A12" s="164" t="s">
        <v>122</v>
      </c>
      <c r="B12" s="166">
        <v>10006</v>
      </c>
      <c r="C12" s="165">
        <v>11773</v>
      </c>
      <c r="D12" s="166">
        <v>11707</v>
      </c>
      <c r="E12" s="166">
        <v>11653</v>
      </c>
      <c r="F12" s="166">
        <v>11344</v>
      </c>
      <c r="G12" s="165">
        <v>11378</v>
      </c>
      <c r="H12" s="166">
        <v>11368</v>
      </c>
      <c r="I12" s="166">
        <v>11324</v>
      </c>
      <c r="J12" s="166">
        <v>11141</v>
      </c>
      <c r="K12" s="165">
        <v>11128.59033203125</v>
      </c>
      <c r="L12" s="166">
        <v>11141</v>
      </c>
      <c r="M12" s="166">
        <v>10883</v>
      </c>
      <c r="N12" s="166">
        <v>10695</v>
      </c>
      <c r="O12" s="165">
        <v>10694</v>
      </c>
    </row>
    <row r="13" spans="1:15" s="12" customFormat="1" ht="14.1" customHeight="1" thickTop="1">
      <c r="A13" s="94"/>
      <c r="B13" s="123"/>
      <c r="C13" s="120"/>
      <c r="D13" s="123"/>
      <c r="E13" s="123"/>
      <c r="F13" s="123"/>
      <c r="G13" s="120"/>
      <c r="H13" s="123"/>
      <c r="I13" s="123"/>
      <c r="J13" s="123"/>
      <c r="K13" s="120"/>
      <c r="L13" s="123"/>
      <c r="M13" s="123"/>
      <c r="N13" s="123"/>
      <c r="O13" s="120"/>
    </row>
    <row r="14" spans="1:15" s="13" customFormat="1" ht="14.1" customHeight="1">
      <c r="A14" s="111" t="s">
        <v>106</v>
      </c>
      <c r="B14" s="125"/>
      <c r="C14" s="196"/>
      <c r="D14" s="125"/>
      <c r="E14" s="125"/>
      <c r="F14" s="125"/>
      <c r="G14" s="196"/>
      <c r="H14" s="125"/>
      <c r="I14" s="125"/>
      <c r="J14" s="125"/>
      <c r="K14" s="196"/>
      <c r="L14" s="125"/>
      <c r="M14" s="125"/>
      <c r="N14" s="125"/>
      <c r="O14" s="196"/>
    </row>
    <row r="15" spans="1:15" s="13" customFormat="1" ht="14.1" customHeight="1">
      <c r="A15" s="94"/>
      <c r="B15" s="123"/>
      <c r="C15" s="120"/>
      <c r="D15" s="123"/>
      <c r="E15" s="123"/>
      <c r="F15" s="123"/>
      <c r="G15" s="120"/>
      <c r="H15" s="123"/>
      <c r="I15" s="123"/>
      <c r="J15" s="123"/>
      <c r="K15" s="120"/>
      <c r="L15" s="123"/>
      <c r="M15" s="123"/>
      <c r="N15" s="123"/>
      <c r="O15" s="120"/>
    </row>
    <row r="16" spans="1:15" s="13" customFormat="1" ht="14.1" customHeight="1">
      <c r="A16" s="115" t="s">
        <v>137</v>
      </c>
      <c r="B16" s="126"/>
      <c r="C16" s="127"/>
      <c r="D16" s="126"/>
      <c r="E16" s="126"/>
      <c r="F16" s="126"/>
      <c r="G16" s="127"/>
      <c r="H16" s="126"/>
      <c r="I16" s="126"/>
      <c r="J16" s="126"/>
      <c r="K16" s="127"/>
      <c r="L16" s="126"/>
      <c r="M16" s="126"/>
      <c r="N16" s="126"/>
      <c r="O16" s="127"/>
    </row>
    <row r="17" spans="1:15" s="13" customFormat="1" ht="14.1" customHeight="1">
      <c r="A17" s="93"/>
      <c r="B17" s="129"/>
      <c r="C17" s="120"/>
      <c r="D17" s="129"/>
      <c r="E17" s="129"/>
      <c r="F17" s="129"/>
      <c r="G17" s="120"/>
      <c r="H17" s="129"/>
      <c r="I17" s="129"/>
      <c r="J17" s="129"/>
      <c r="K17" s="120"/>
      <c r="L17" s="129"/>
      <c r="M17" s="129"/>
      <c r="N17" s="129"/>
      <c r="O17" s="120"/>
    </row>
    <row r="18" spans="1:15" s="13" customFormat="1" ht="14.1" customHeight="1">
      <c r="A18" s="94" t="s">
        <v>241</v>
      </c>
      <c r="B18" s="131">
        <v>1.1679999999999999</v>
      </c>
      <c r="C18" s="130">
        <v>1.159</v>
      </c>
      <c r="D18" s="131">
        <v>1.1579999999999999</v>
      </c>
      <c r="E18" s="131">
        <v>1.165</v>
      </c>
      <c r="F18" s="131">
        <v>1.161</v>
      </c>
      <c r="G18" s="130">
        <v>1.161</v>
      </c>
      <c r="H18" s="131">
        <v>1.169</v>
      </c>
      <c r="I18" s="131">
        <v>1.17</v>
      </c>
      <c r="J18" s="131">
        <v>1.169</v>
      </c>
      <c r="K18" s="130">
        <v>1.1679999999999999</v>
      </c>
      <c r="L18" s="131" t="s">
        <v>195</v>
      </c>
      <c r="M18" s="131" t="s">
        <v>195</v>
      </c>
      <c r="N18" s="131" t="s">
        <v>195</v>
      </c>
      <c r="O18" s="130" t="s">
        <v>195</v>
      </c>
    </row>
    <row r="19" spans="1:15" s="13" customFormat="1" ht="14.1" customHeight="1">
      <c r="A19" s="94" t="s">
        <v>240</v>
      </c>
      <c r="B19" s="131">
        <v>0.45300000000000001</v>
      </c>
      <c r="C19" s="130">
        <v>0.45800000000000002</v>
      </c>
      <c r="D19" s="131">
        <v>0.46</v>
      </c>
      <c r="E19" s="131">
        <v>0.45900000000000002</v>
      </c>
      <c r="F19" s="131">
        <v>0.46300000000000002</v>
      </c>
      <c r="G19" s="130">
        <v>0.46360000000000001</v>
      </c>
      <c r="H19" s="131">
        <v>0.46300000000000002</v>
      </c>
      <c r="I19" s="131">
        <v>0.46329999999999999</v>
      </c>
      <c r="J19" s="131">
        <v>0.46300000000000002</v>
      </c>
      <c r="K19" s="130">
        <v>0.46329999999999999</v>
      </c>
      <c r="L19" s="131" t="s">
        <v>195</v>
      </c>
      <c r="M19" s="131" t="s">
        <v>195</v>
      </c>
      <c r="N19" s="131" t="s">
        <v>195</v>
      </c>
      <c r="O19" s="130" t="s">
        <v>195</v>
      </c>
    </row>
    <row r="20" spans="1:15" s="14" customFormat="1" ht="14.1" customHeight="1">
      <c r="A20" s="94" t="s">
        <v>138</v>
      </c>
      <c r="B20" s="133">
        <v>4815385</v>
      </c>
      <c r="C20" s="132">
        <v>4820943</v>
      </c>
      <c r="D20" s="133">
        <v>4819872</v>
      </c>
      <c r="E20" s="133">
        <v>4836965</v>
      </c>
      <c r="F20" s="133">
        <v>4845466</v>
      </c>
      <c r="G20" s="132">
        <v>4838450</v>
      </c>
      <c r="H20" s="133">
        <v>4852771</v>
      </c>
      <c r="I20" s="133">
        <v>4886705</v>
      </c>
      <c r="J20" s="133">
        <v>4877960</v>
      </c>
      <c r="K20" s="132">
        <v>4897647</v>
      </c>
      <c r="L20" s="133">
        <v>4932694</v>
      </c>
      <c r="M20" s="133">
        <v>4964255</v>
      </c>
      <c r="N20" s="133">
        <v>4947510</v>
      </c>
      <c r="O20" s="132">
        <v>4937920</v>
      </c>
    </row>
    <row r="21" spans="1:15" s="14" customFormat="1" ht="14.1" customHeight="1">
      <c r="A21" s="99" t="s">
        <v>139</v>
      </c>
      <c r="B21" s="129">
        <v>0.46200000000000002</v>
      </c>
      <c r="C21" s="128">
        <v>0.46500000000000002</v>
      </c>
      <c r="D21" s="129">
        <v>0.47</v>
      </c>
      <c r="E21" s="129">
        <v>0.47299999999999998</v>
      </c>
      <c r="F21" s="129">
        <v>0.47499999999999998</v>
      </c>
      <c r="G21" s="128">
        <v>0.48</v>
      </c>
      <c r="H21" s="129">
        <v>0.48299999999999998</v>
      </c>
      <c r="I21" s="129">
        <v>0.48499999999999999</v>
      </c>
      <c r="J21" s="129">
        <v>0.48699999999999999</v>
      </c>
      <c r="K21" s="128">
        <v>0.49299999999999999</v>
      </c>
      <c r="L21" s="129">
        <v>0.496</v>
      </c>
      <c r="M21" s="129">
        <v>0.5</v>
      </c>
      <c r="N21" s="129">
        <v>0.504</v>
      </c>
      <c r="O21" s="128">
        <v>0.5097486391031042</v>
      </c>
    </row>
    <row r="22" spans="1:15" s="13" customFormat="1" ht="14.1" customHeight="1">
      <c r="A22" s="94" t="s">
        <v>153</v>
      </c>
      <c r="B22" s="135">
        <v>159</v>
      </c>
      <c r="C22" s="132">
        <v>160</v>
      </c>
      <c r="D22" s="135">
        <v>160</v>
      </c>
      <c r="E22" s="135">
        <v>160</v>
      </c>
      <c r="F22" s="135">
        <v>156</v>
      </c>
      <c r="G22" s="132">
        <v>160</v>
      </c>
      <c r="H22" s="135">
        <v>160</v>
      </c>
      <c r="I22" s="135">
        <v>161</v>
      </c>
      <c r="J22" s="135">
        <v>159</v>
      </c>
      <c r="K22" s="132">
        <v>165</v>
      </c>
      <c r="L22" s="135">
        <v>168</v>
      </c>
      <c r="M22" s="135">
        <v>171</v>
      </c>
      <c r="N22" s="135">
        <v>179</v>
      </c>
      <c r="O22" s="132">
        <v>182.73915793135095</v>
      </c>
    </row>
    <row r="23" spans="1:15" s="13" customFormat="1" ht="14.1" customHeight="1">
      <c r="A23" s="94" t="s">
        <v>146</v>
      </c>
      <c r="B23" s="135">
        <v>3344</v>
      </c>
      <c r="C23" s="132">
        <v>3385</v>
      </c>
      <c r="D23" s="135">
        <v>3437</v>
      </c>
      <c r="E23" s="135">
        <v>3455</v>
      </c>
      <c r="F23" s="135">
        <v>3245</v>
      </c>
      <c r="G23" s="132">
        <v>3317</v>
      </c>
      <c r="H23" s="135">
        <v>3369</v>
      </c>
      <c r="I23" s="135">
        <v>3384</v>
      </c>
      <c r="J23" s="135">
        <v>3333</v>
      </c>
      <c r="K23" s="132">
        <v>3405</v>
      </c>
      <c r="L23" s="135">
        <v>3470</v>
      </c>
      <c r="M23" s="135">
        <v>3489</v>
      </c>
      <c r="N23" s="135">
        <v>3462</v>
      </c>
      <c r="O23" s="132">
        <v>3384.0343669936774</v>
      </c>
    </row>
    <row r="24" spans="1:15" s="13" customFormat="1" ht="14.1" customHeight="1">
      <c r="A24" s="99" t="s">
        <v>140</v>
      </c>
      <c r="B24" s="137">
        <v>5606</v>
      </c>
      <c r="C24" s="197">
        <v>5648</v>
      </c>
      <c r="D24" s="137">
        <v>5692</v>
      </c>
      <c r="E24" s="137">
        <v>5698</v>
      </c>
      <c r="F24" s="137">
        <v>5366</v>
      </c>
      <c r="G24" s="197">
        <v>5453</v>
      </c>
      <c r="H24" s="137">
        <v>5498</v>
      </c>
      <c r="I24" s="137">
        <v>5518</v>
      </c>
      <c r="J24" s="137">
        <v>5583</v>
      </c>
      <c r="K24" s="197">
        <v>5663</v>
      </c>
      <c r="L24" s="137">
        <v>5739</v>
      </c>
      <c r="M24" s="137">
        <v>5760</v>
      </c>
      <c r="N24" s="137">
        <v>5710</v>
      </c>
      <c r="O24" s="197">
        <v>5564.6349507206724</v>
      </c>
    </row>
    <row r="25" spans="1:15" s="13" customFormat="1" ht="14.1" customHeight="1">
      <c r="A25" s="99" t="s">
        <v>141</v>
      </c>
      <c r="B25" s="137">
        <v>1342</v>
      </c>
      <c r="C25" s="197">
        <v>1361</v>
      </c>
      <c r="D25" s="137">
        <v>1397</v>
      </c>
      <c r="E25" s="137">
        <v>1414</v>
      </c>
      <c r="F25" s="137">
        <v>1266</v>
      </c>
      <c r="G25" s="197">
        <v>1315</v>
      </c>
      <c r="H25" s="137">
        <v>1353</v>
      </c>
      <c r="I25" s="137">
        <v>1355</v>
      </c>
      <c r="J25" s="137">
        <v>1210</v>
      </c>
      <c r="K25" s="197">
        <v>1256</v>
      </c>
      <c r="L25" s="137">
        <v>1291</v>
      </c>
      <c r="M25" s="137">
        <v>1292</v>
      </c>
      <c r="N25" s="137">
        <v>1195</v>
      </c>
      <c r="O25" s="197">
        <v>1164.4486996019027</v>
      </c>
    </row>
    <row r="26" spans="1:15" s="13" customFormat="1" ht="14.1" customHeight="1">
      <c r="A26" s="94" t="s">
        <v>145</v>
      </c>
      <c r="B26" s="139">
        <v>0.17</v>
      </c>
      <c r="C26" s="130">
        <v>0.17</v>
      </c>
      <c r="D26" s="139">
        <v>0.17599999999999999</v>
      </c>
      <c r="E26" s="139">
        <v>0.184</v>
      </c>
      <c r="F26" s="139">
        <v>0.18</v>
      </c>
      <c r="G26" s="130">
        <v>0.18</v>
      </c>
      <c r="H26" s="139">
        <v>0.182</v>
      </c>
      <c r="I26" s="139">
        <v>0.184</v>
      </c>
      <c r="J26" s="139">
        <v>0.182</v>
      </c>
      <c r="K26" s="130">
        <v>0.17699999999999999</v>
      </c>
      <c r="L26" s="139">
        <v>0.18</v>
      </c>
      <c r="M26" s="139">
        <v>0.183</v>
      </c>
      <c r="N26" s="139">
        <v>0.183</v>
      </c>
      <c r="O26" s="130">
        <v>0.18064640682494237</v>
      </c>
    </row>
    <row r="27" spans="1:15" s="13" customFormat="1" ht="14.1" customHeight="1">
      <c r="A27" s="99" t="s">
        <v>142</v>
      </c>
      <c r="B27" s="141">
        <v>0.154</v>
      </c>
      <c r="C27" s="128">
        <v>0.14399999999999999</v>
      </c>
      <c r="D27" s="141">
        <v>0.13700000000000001</v>
      </c>
      <c r="E27" s="141">
        <v>0.14499999999999999</v>
      </c>
      <c r="F27" s="141">
        <v>0.16</v>
      </c>
      <c r="G27" s="128">
        <v>0.14399999999999999</v>
      </c>
      <c r="H27" s="141">
        <v>0.13800000000000001</v>
      </c>
      <c r="I27" s="141">
        <v>0.13200000000000001</v>
      </c>
      <c r="J27" s="141">
        <v>0.13300000000000001</v>
      </c>
      <c r="K27" s="128">
        <v>0.11799999999999999</v>
      </c>
      <c r="L27" s="141">
        <v>0.115</v>
      </c>
      <c r="M27" s="141">
        <v>0.112</v>
      </c>
      <c r="N27" s="141">
        <v>0.12</v>
      </c>
      <c r="O27" s="128">
        <v>0.10934049515142895</v>
      </c>
    </row>
    <row r="28" spans="1:15" s="13" customFormat="1" ht="14.1" customHeight="1">
      <c r="A28" s="99" t="s">
        <v>143</v>
      </c>
      <c r="B28" s="141">
        <v>0.183</v>
      </c>
      <c r="C28" s="128">
        <v>0.193</v>
      </c>
      <c r="D28" s="141">
        <v>0.21</v>
      </c>
      <c r="E28" s="141">
        <v>0.219</v>
      </c>
      <c r="F28" s="141">
        <v>0.19900000000000001</v>
      </c>
      <c r="G28" s="128">
        <v>0.214</v>
      </c>
      <c r="H28" s="141">
        <v>0.222</v>
      </c>
      <c r="I28" s="141">
        <v>0.23200000000000001</v>
      </c>
      <c r="J28" s="141">
        <v>0.22900000000000001</v>
      </c>
      <c r="K28" s="128">
        <v>0.23400000000000001</v>
      </c>
      <c r="L28" s="141">
        <v>0.24299999999999999</v>
      </c>
      <c r="M28" s="141">
        <v>0.252</v>
      </c>
      <c r="N28" s="141">
        <v>0.247</v>
      </c>
      <c r="O28" s="128">
        <v>0.25322713560761845</v>
      </c>
    </row>
    <row r="29" spans="1:15" s="14" customFormat="1" ht="14.1" customHeight="1">
      <c r="A29" s="100" t="s">
        <v>162</v>
      </c>
      <c r="B29" s="139">
        <v>0.23300000000000001</v>
      </c>
      <c r="C29" s="130">
        <v>0.23300000000000001</v>
      </c>
      <c r="D29" s="139">
        <v>0.23200000000000001</v>
      </c>
      <c r="E29" s="139">
        <v>0.23499999999999999</v>
      </c>
      <c r="F29" s="139">
        <v>0.255</v>
      </c>
      <c r="G29" s="130">
        <v>0.25</v>
      </c>
      <c r="H29" s="139">
        <v>0.251</v>
      </c>
      <c r="I29" s="139">
        <v>0.254</v>
      </c>
      <c r="J29" s="139">
        <v>0.26600000000000001</v>
      </c>
      <c r="K29" s="130">
        <v>0.26700000000000002</v>
      </c>
      <c r="L29" s="139">
        <v>0.26700000000000002</v>
      </c>
      <c r="M29" s="139">
        <v>0.26800000000000002</v>
      </c>
      <c r="N29" s="139">
        <v>0.28299999999999997</v>
      </c>
      <c r="O29" s="130">
        <v>0.29567500772320049</v>
      </c>
    </row>
    <row r="30" spans="1:15" s="14" customFormat="1" ht="14.1" customHeight="1">
      <c r="A30" s="93" t="s">
        <v>144</v>
      </c>
      <c r="B30" s="137">
        <v>5569</v>
      </c>
      <c r="C30" s="197">
        <v>5791</v>
      </c>
      <c r="D30" s="137">
        <v>5239</v>
      </c>
      <c r="E30" s="137">
        <v>5479</v>
      </c>
      <c r="F30" s="137">
        <v>5755</v>
      </c>
      <c r="G30" s="197">
        <v>5569</v>
      </c>
      <c r="H30" s="137">
        <v>5877</v>
      </c>
      <c r="I30" s="137">
        <v>6407</v>
      </c>
      <c r="J30" s="137">
        <v>5703</v>
      </c>
      <c r="K30" s="197">
        <v>5324.6411434818738</v>
      </c>
      <c r="L30" s="137">
        <v>5152</v>
      </c>
      <c r="M30" s="137">
        <v>5722</v>
      </c>
      <c r="N30" s="137">
        <v>5820</v>
      </c>
      <c r="O30" s="197">
        <v>6235.2701910777732</v>
      </c>
    </row>
    <row r="31" spans="1:15" s="14" customFormat="1" ht="14.1" customHeight="1">
      <c r="A31" s="93" t="s">
        <v>163</v>
      </c>
      <c r="B31" s="137">
        <v>13581</v>
      </c>
      <c r="C31" s="197">
        <v>15126</v>
      </c>
      <c r="D31" s="137">
        <v>13331</v>
      </c>
      <c r="E31" s="137">
        <v>13500</v>
      </c>
      <c r="F31" s="137">
        <v>13714</v>
      </c>
      <c r="G31" s="197">
        <v>12968</v>
      </c>
      <c r="H31" s="137">
        <v>13153</v>
      </c>
      <c r="I31" s="137">
        <v>14946</v>
      </c>
      <c r="J31" s="137">
        <v>13935</v>
      </c>
      <c r="K31" s="197">
        <v>13359.548116139593</v>
      </c>
      <c r="L31" s="137">
        <v>13272</v>
      </c>
      <c r="M31" s="137">
        <v>14248</v>
      </c>
      <c r="N31" s="137">
        <v>15641</v>
      </c>
      <c r="O31" s="197">
        <v>15671.793356474216</v>
      </c>
    </row>
    <row r="32" spans="1:15" s="13" customFormat="1" ht="14.1" customHeight="1">
      <c r="A32" s="94" t="s">
        <v>199</v>
      </c>
      <c r="B32" s="133">
        <v>1045070</v>
      </c>
      <c r="C32" s="132">
        <v>1125712</v>
      </c>
      <c r="D32" s="133">
        <v>1234933</v>
      </c>
      <c r="E32" s="133">
        <v>1362750</v>
      </c>
      <c r="F32" s="133">
        <v>1428624</v>
      </c>
      <c r="G32" s="132">
        <v>1518149</v>
      </c>
      <c r="H32" s="133">
        <v>1596694</v>
      </c>
      <c r="I32" s="133">
        <v>1712807</v>
      </c>
      <c r="J32" s="133">
        <v>1755428</v>
      </c>
      <c r="K32" s="132">
        <v>1826343</v>
      </c>
      <c r="L32" s="133">
        <v>1914417</v>
      </c>
      <c r="M32" s="133">
        <v>2016230</v>
      </c>
      <c r="N32" s="133">
        <v>2047302</v>
      </c>
      <c r="O32" s="132">
        <v>2114650</v>
      </c>
    </row>
    <row r="33" spans="1:15" s="14" customFormat="1" ht="14.1" customHeight="1">
      <c r="A33" s="93" t="s">
        <v>239</v>
      </c>
      <c r="B33" s="129">
        <v>0.48199999999999998</v>
      </c>
      <c r="C33" s="128">
        <v>0.47899999999999998</v>
      </c>
      <c r="D33" s="129">
        <v>0.46400000000000002</v>
      </c>
      <c r="E33" s="129">
        <v>0.45800000000000002</v>
      </c>
      <c r="F33" s="129">
        <v>0.45600000000000002</v>
      </c>
      <c r="G33" s="128">
        <v>0.45639999999999997</v>
      </c>
      <c r="H33" s="129">
        <v>0.45100000000000001</v>
      </c>
      <c r="I33" s="129">
        <v>0.45190000000000002</v>
      </c>
      <c r="J33" s="129">
        <v>0.44800000000000001</v>
      </c>
      <c r="K33" s="128" t="s">
        <v>195</v>
      </c>
      <c r="L33" s="144" t="s">
        <v>195</v>
      </c>
      <c r="M33" s="129" t="s">
        <v>195</v>
      </c>
      <c r="N33" s="129" t="s">
        <v>195</v>
      </c>
      <c r="O33" s="128" t="s">
        <v>195</v>
      </c>
    </row>
    <row r="34" spans="1:15" s="13" customFormat="1" ht="14.1" customHeight="1">
      <c r="A34" s="93" t="s">
        <v>188</v>
      </c>
      <c r="B34" s="129">
        <v>0.752</v>
      </c>
      <c r="C34" s="128">
        <v>0.75600000000000001</v>
      </c>
      <c r="D34" s="129">
        <v>0.78600000000000003</v>
      </c>
      <c r="E34" s="129">
        <v>0.80500000000000005</v>
      </c>
      <c r="F34" s="129">
        <v>0.80700000000000005</v>
      </c>
      <c r="G34" s="128">
        <v>0.82099999999999995</v>
      </c>
      <c r="H34" s="129">
        <v>0.82899999999999996</v>
      </c>
      <c r="I34" s="129">
        <v>0.82899999999999996</v>
      </c>
      <c r="J34" s="129">
        <v>0.82899999999999996</v>
      </c>
      <c r="K34" s="128">
        <v>0.83</v>
      </c>
      <c r="L34" s="129">
        <v>0.83</v>
      </c>
      <c r="M34" s="129">
        <v>0.83</v>
      </c>
      <c r="N34" s="129">
        <v>0.83</v>
      </c>
      <c r="O34" s="128">
        <v>0.83</v>
      </c>
    </row>
    <row r="35" spans="1:15" s="13" customFormat="1" ht="14.1" customHeight="1">
      <c r="A35" s="93" t="s">
        <v>186</v>
      </c>
      <c r="B35" s="129">
        <v>0.109</v>
      </c>
      <c r="C35" s="128">
        <v>0.251</v>
      </c>
      <c r="D35" s="129">
        <v>0.26400000000000001</v>
      </c>
      <c r="E35" s="129">
        <v>0.27</v>
      </c>
      <c r="F35" s="129">
        <v>0.27400000000000002</v>
      </c>
      <c r="G35" s="128">
        <v>0.36899999999999999</v>
      </c>
      <c r="H35" s="129">
        <v>0.38</v>
      </c>
      <c r="I35" s="129">
        <v>0.38</v>
      </c>
      <c r="J35" s="129">
        <v>0.44600000000000001</v>
      </c>
      <c r="K35" s="128">
        <v>0.50800000000000001</v>
      </c>
      <c r="L35" s="129">
        <v>0.51900000000000002</v>
      </c>
      <c r="M35" s="129">
        <v>0.78300000000000003</v>
      </c>
      <c r="N35" s="129">
        <v>0.79900000000000004</v>
      </c>
      <c r="O35" s="128">
        <v>0.90769999999999995</v>
      </c>
    </row>
    <row r="36" spans="1:15" s="10" customFormat="1" ht="14.1" customHeight="1">
      <c r="A36" s="94"/>
      <c r="B36" s="123"/>
      <c r="C36" s="120"/>
      <c r="D36" s="123"/>
      <c r="E36" s="123"/>
      <c r="F36" s="123"/>
      <c r="G36" s="120"/>
      <c r="H36" s="123"/>
      <c r="I36" s="123"/>
      <c r="J36" s="123"/>
      <c r="K36" s="120"/>
      <c r="L36" s="123"/>
      <c r="M36" s="123"/>
      <c r="N36" s="123"/>
      <c r="O36" s="120"/>
    </row>
    <row r="37" spans="1:15" s="10" customFormat="1" ht="14.1" customHeight="1">
      <c r="A37" s="115" t="s">
        <v>123</v>
      </c>
      <c r="B37" s="142"/>
      <c r="C37" s="127"/>
      <c r="D37" s="142"/>
      <c r="E37" s="142"/>
      <c r="F37" s="142"/>
      <c r="G37" s="127"/>
      <c r="H37" s="142"/>
      <c r="I37" s="142"/>
      <c r="J37" s="142"/>
      <c r="K37" s="127"/>
      <c r="L37" s="142"/>
      <c r="M37" s="142"/>
      <c r="N37" s="142"/>
      <c r="O37" s="127"/>
    </row>
    <row r="38" spans="1:15" s="12" customFormat="1" ht="14.1" customHeight="1">
      <c r="A38" s="94"/>
      <c r="B38" s="123"/>
      <c r="C38" s="120"/>
      <c r="D38" s="123"/>
      <c r="E38" s="123"/>
      <c r="F38" s="123"/>
      <c r="G38" s="120"/>
      <c r="H38" s="123"/>
      <c r="I38" s="123"/>
      <c r="J38" s="123"/>
      <c r="K38" s="120"/>
      <c r="L38" s="123"/>
      <c r="M38" s="123"/>
      <c r="N38" s="123"/>
      <c r="O38" s="120"/>
    </row>
    <row r="39" spans="1:15" s="12" customFormat="1" ht="14.1" customHeight="1">
      <c r="A39" s="111" t="s">
        <v>164</v>
      </c>
      <c r="B39" s="123"/>
      <c r="C39" s="118"/>
      <c r="D39" s="123"/>
      <c r="E39" s="123"/>
      <c r="F39" s="123"/>
      <c r="G39" s="118"/>
      <c r="H39" s="123"/>
      <c r="I39" s="123"/>
      <c r="J39" s="123"/>
      <c r="K39" s="118"/>
      <c r="L39" s="123"/>
      <c r="M39" s="123"/>
      <c r="N39" s="123"/>
      <c r="O39" s="118"/>
    </row>
    <row r="40" spans="1:15" s="10" customFormat="1" ht="14.1" customHeight="1">
      <c r="A40" s="99" t="s">
        <v>238</v>
      </c>
      <c r="B40" s="146"/>
      <c r="C40" s="145"/>
      <c r="D40" s="146"/>
      <c r="E40" s="146">
        <v>1456866</v>
      </c>
      <c r="F40" s="146">
        <v>1449349</v>
      </c>
      <c r="G40" s="145">
        <v>1438474</v>
      </c>
      <c r="H40" s="146">
        <v>1434394</v>
      </c>
      <c r="I40" s="146">
        <v>1430280</v>
      </c>
      <c r="J40" s="146">
        <v>1425855</v>
      </c>
      <c r="K40" s="145">
        <v>1421063</v>
      </c>
      <c r="L40" s="146">
        <v>1417368</v>
      </c>
      <c r="M40" s="146">
        <v>1418207</v>
      </c>
      <c r="N40" s="146">
        <v>1408478</v>
      </c>
      <c r="O40" s="145">
        <v>1408042</v>
      </c>
    </row>
    <row r="41" spans="1:15" s="10" customFormat="1" ht="14.1" customHeight="1">
      <c r="A41" s="99" t="s">
        <v>125</v>
      </c>
      <c r="B41" s="144">
        <v>857137</v>
      </c>
      <c r="C41" s="143">
        <v>1643844</v>
      </c>
      <c r="D41" s="144">
        <v>2383504</v>
      </c>
      <c r="E41" s="144">
        <v>3198321</v>
      </c>
      <c r="F41" s="144">
        <v>855649</v>
      </c>
      <c r="G41" s="143">
        <v>1622925</v>
      </c>
      <c r="H41" s="144">
        <v>2355484</v>
      </c>
      <c r="I41" s="144">
        <v>3118192</v>
      </c>
      <c r="J41" s="144">
        <v>743127.10734999995</v>
      </c>
      <c r="K41" s="143">
        <v>1426969</v>
      </c>
      <c r="L41" s="144">
        <v>2090325</v>
      </c>
      <c r="M41" s="144">
        <v>2781810</v>
      </c>
      <c r="N41" s="144">
        <v>702759</v>
      </c>
      <c r="O41" s="143">
        <v>1335643.089616667</v>
      </c>
    </row>
    <row r="42" spans="1:15" s="10" customFormat="1" ht="14.1" customHeight="1">
      <c r="A42" s="101" t="s">
        <v>193</v>
      </c>
      <c r="B42" s="146">
        <v>191</v>
      </c>
      <c r="C42" s="145">
        <v>184</v>
      </c>
      <c r="D42" s="146">
        <v>181</v>
      </c>
      <c r="E42" s="146">
        <v>181</v>
      </c>
      <c r="F42" s="146">
        <v>196</v>
      </c>
      <c r="G42" s="145">
        <v>187</v>
      </c>
      <c r="H42" s="146">
        <v>182</v>
      </c>
      <c r="I42" s="146">
        <v>181</v>
      </c>
      <c r="J42" s="146">
        <v>174</v>
      </c>
      <c r="K42" s="145">
        <v>167</v>
      </c>
      <c r="L42" s="146">
        <v>164</v>
      </c>
      <c r="M42" s="146">
        <v>164</v>
      </c>
      <c r="N42" s="146">
        <v>166</v>
      </c>
      <c r="O42" s="145">
        <v>158.2234336352052</v>
      </c>
    </row>
    <row r="43" spans="1:15" s="12" customFormat="1" ht="14.1" customHeight="1">
      <c r="A43" s="101" t="s">
        <v>194</v>
      </c>
      <c r="B43" s="146">
        <v>2927</v>
      </c>
      <c r="C43" s="145">
        <v>2898</v>
      </c>
      <c r="D43" s="146">
        <v>2867</v>
      </c>
      <c r="E43" s="146">
        <v>2849</v>
      </c>
      <c r="F43" s="146">
        <v>2792</v>
      </c>
      <c r="G43" s="145">
        <v>2791</v>
      </c>
      <c r="H43" s="146">
        <v>2782</v>
      </c>
      <c r="I43" s="146">
        <v>2768</v>
      </c>
      <c r="J43" s="146">
        <v>2638</v>
      </c>
      <c r="K43" s="145">
        <v>2618</v>
      </c>
      <c r="L43" s="146">
        <v>2609</v>
      </c>
      <c r="M43" s="146">
        <v>2587</v>
      </c>
      <c r="N43" s="146">
        <v>2532</v>
      </c>
      <c r="O43" s="145">
        <v>2532.7553052095641</v>
      </c>
    </row>
    <row r="44" spans="1:15" s="12" customFormat="1" ht="14.1" customHeight="1">
      <c r="A44" s="111"/>
      <c r="B44" s="129"/>
      <c r="C44" s="120"/>
      <c r="D44" s="129"/>
      <c r="E44" s="129"/>
      <c r="F44" s="129"/>
      <c r="G44" s="120"/>
      <c r="H44" s="129"/>
      <c r="I44" s="129"/>
      <c r="J44" s="129"/>
      <c r="K44" s="120"/>
      <c r="L44" s="129"/>
      <c r="M44" s="129"/>
      <c r="N44" s="129"/>
      <c r="O44" s="120"/>
    </row>
    <row r="45" spans="1:15" s="12" customFormat="1" ht="14.1" customHeight="1">
      <c r="A45" s="111" t="s">
        <v>126</v>
      </c>
      <c r="B45" s="129"/>
      <c r="C45" s="118"/>
      <c r="D45" s="129"/>
      <c r="E45" s="129"/>
      <c r="F45" s="129"/>
      <c r="G45" s="118"/>
      <c r="H45" s="129"/>
      <c r="I45" s="129"/>
      <c r="J45" s="129"/>
      <c r="K45" s="118"/>
      <c r="L45" s="129"/>
      <c r="M45" s="129"/>
      <c r="N45" s="129"/>
      <c r="O45" s="118"/>
    </row>
    <row r="46" spans="1:15" s="10" customFormat="1" ht="14.1" customHeight="1">
      <c r="A46" s="100" t="s">
        <v>237</v>
      </c>
      <c r="B46" s="172">
        <v>0.36599999999999999</v>
      </c>
      <c r="C46" s="171">
        <v>0.36799999999999999</v>
      </c>
      <c r="D46" s="172">
        <v>0.36799999999999999</v>
      </c>
      <c r="E46" s="172">
        <v>0.36899999999999999</v>
      </c>
      <c r="F46" s="172">
        <v>0.37</v>
      </c>
      <c r="G46" s="171">
        <v>0.372</v>
      </c>
      <c r="H46" s="172">
        <v>0.375</v>
      </c>
      <c r="I46" s="172">
        <v>0.376</v>
      </c>
      <c r="J46" s="172">
        <v>0.375</v>
      </c>
      <c r="K46" s="171">
        <v>0.376</v>
      </c>
      <c r="L46" s="139">
        <v>0.376</v>
      </c>
      <c r="M46" s="172">
        <v>0.38400000000000001</v>
      </c>
      <c r="N46" s="172">
        <v>0.38700000000000001</v>
      </c>
      <c r="O46" s="171">
        <v>0.39200000000000002</v>
      </c>
    </row>
    <row r="47" spans="1:15" s="12" customFormat="1" ht="14.1" customHeight="1">
      <c r="A47" s="99" t="s">
        <v>127</v>
      </c>
      <c r="B47" s="121">
        <v>498879</v>
      </c>
      <c r="C47" s="120">
        <v>495858</v>
      </c>
      <c r="D47" s="121">
        <v>495861</v>
      </c>
      <c r="E47" s="121">
        <v>497217</v>
      </c>
      <c r="F47" s="121">
        <v>501245</v>
      </c>
      <c r="G47" s="120">
        <v>504465</v>
      </c>
      <c r="H47" s="121">
        <v>512190</v>
      </c>
      <c r="I47" s="121">
        <v>518217</v>
      </c>
      <c r="J47" s="121">
        <v>523489</v>
      </c>
      <c r="K47" s="120">
        <v>525773</v>
      </c>
      <c r="L47" s="121">
        <v>528053</v>
      </c>
      <c r="M47" s="121">
        <v>548656</v>
      </c>
      <c r="N47" s="121">
        <v>555850</v>
      </c>
      <c r="O47" s="120">
        <v>570460</v>
      </c>
    </row>
    <row r="48" spans="1:15" s="12" customFormat="1" ht="14.1" customHeight="1">
      <c r="A48" s="99" t="s">
        <v>128</v>
      </c>
      <c r="B48" s="121">
        <v>221911</v>
      </c>
      <c r="C48" s="120">
        <v>232852</v>
      </c>
      <c r="D48" s="121">
        <v>237722</v>
      </c>
      <c r="E48" s="121">
        <v>245984</v>
      </c>
      <c r="F48" s="121">
        <v>254540</v>
      </c>
      <c r="G48" s="120">
        <v>260377</v>
      </c>
      <c r="H48" s="121">
        <v>271616</v>
      </c>
      <c r="I48" s="121">
        <v>281577</v>
      </c>
      <c r="J48" s="121">
        <v>290353</v>
      </c>
      <c r="K48" s="120">
        <v>296636</v>
      </c>
      <c r="L48" s="121">
        <v>302791</v>
      </c>
      <c r="M48" s="121">
        <v>314592</v>
      </c>
      <c r="N48" s="121">
        <v>324111</v>
      </c>
      <c r="O48" s="120">
        <v>327912</v>
      </c>
    </row>
    <row r="49" spans="1:15" s="10" customFormat="1" ht="14.1" customHeight="1">
      <c r="A49" s="99" t="s">
        <v>129</v>
      </c>
      <c r="B49" s="121">
        <v>35013</v>
      </c>
      <c r="C49" s="120">
        <v>37286</v>
      </c>
      <c r="D49" s="121">
        <v>39183</v>
      </c>
      <c r="E49" s="121">
        <v>41802</v>
      </c>
      <c r="F49" s="121">
        <v>44811</v>
      </c>
      <c r="G49" s="120">
        <v>46788</v>
      </c>
      <c r="H49" s="121">
        <v>48615</v>
      </c>
      <c r="I49" s="121">
        <v>50953</v>
      </c>
      <c r="J49" s="121">
        <v>53080</v>
      </c>
      <c r="K49" s="120">
        <v>54531</v>
      </c>
      <c r="L49" s="121">
        <v>56097</v>
      </c>
      <c r="M49" s="121">
        <v>58561</v>
      </c>
      <c r="N49" s="121">
        <v>60694</v>
      </c>
      <c r="O49" s="120">
        <v>63033</v>
      </c>
    </row>
    <row r="50" spans="1:15" s="13" customFormat="1" ht="14.1" customHeight="1">
      <c r="A50" s="101" t="s">
        <v>130</v>
      </c>
      <c r="B50" s="148">
        <v>755803</v>
      </c>
      <c r="C50" s="147">
        <v>765996</v>
      </c>
      <c r="D50" s="148">
        <v>772766</v>
      </c>
      <c r="E50" s="148">
        <v>785003</v>
      </c>
      <c r="F50" s="148">
        <v>800596</v>
      </c>
      <c r="G50" s="147">
        <f>SUM(G47:G49)</f>
        <v>811630</v>
      </c>
      <c r="H50" s="148">
        <v>832421</v>
      </c>
      <c r="I50" s="148">
        <v>850747</v>
      </c>
      <c r="J50" s="148">
        <v>866922</v>
      </c>
      <c r="K50" s="147">
        <v>876940</v>
      </c>
      <c r="L50" s="148">
        <v>886941</v>
      </c>
      <c r="M50" s="148">
        <v>921809</v>
      </c>
      <c r="N50" s="148">
        <v>940655</v>
      </c>
      <c r="O50" s="147">
        <v>961405</v>
      </c>
    </row>
    <row r="51" spans="1:15" s="12" customFormat="1" ht="14.1" customHeight="1">
      <c r="A51" s="101" t="s">
        <v>131</v>
      </c>
      <c r="B51" s="148">
        <v>3862</v>
      </c>
      <c r="C51" s="147">
        <v>3836</v>
      </c>
      <c r="D51" s="148">
        <v>3808</v>
      </c>
      <c r="E51" s="148">
        <v>3812.9182743661845</v>
      </c>
      <c r="F51" s="148">
        <v>3702</v>
      </c>
      <c r="G51" s="147">
        <v>3610</v>
      </c>
      <c r="H51" s="148">
        <v>3561</v>
      </c>
      <c r="I51" s="148">
        <v>3530</v>
      </c>
      <c r="J51" s="148">
        <v>3421</v>
      </c>
      <c r="K51" s="147">
        <v>3418</v>
      </c>
      <c r="L51" s="148">
        <v>3412</v>
      </c>
      <c r="M51" s="148">
        <v>3429</v>
      </c>
      <c r="N51" s="148">
        <v>3441</v>
      </c>
      <c r="O51" s="147">
        <v>3524.5567049663787</v>
      </c>
    </row>
    <row r="52" spans="1:15" s="13" customFormat="1" ht="14.1" customHeight="1">
      <c r="A52" s="101" t="s">
        <v>165</v>
      </c>
      <c r="B52" s="148">
        <v>102988</v>
      </c>
      <c r="C52" s="147">
        <v>97988</v>
      </c>
      <c r="D52" s="148">
        <v>94534</v>
      </c>
      <c r="E52" s="148">
        <v>89861</v>
      </c>
      <c r="F52" s="148">
        <v>83447</v>
      </c>
      <c r="G52" s="147">
        <v>79031</v>
      </c>
      <c r="H52" s="148">
        <v>73946</v>
      </c>
      <c r="I52" s="148">
        <v>70964</v>
      </c>
      <c r="J52" s="148">
        <v>69040</v>
      </c>
      <c r="K52" s="147">
        <v>66936</v>
      </c>
      <c r="L52" s="148">
        <v>66172</v>
      </c>
      <c r="M52" s="148">
        <v>47293</v>
      </c>
      <c r="N52" s="148">
        <v>40795</v>
      </c>
      <c r="O52" s="147">
        <v>29351</v>
      </c>
    </row>
    <row r="53" spans="1:15" s="13" customFormat="1" ht="14.1" customHeight="1">
      <c r="A53" s="93"/>
      <c r="B53" s="129"/>
      <c r="C53" s="120"/>
      <c r="D53" s="129"/>
      <c r="E53" s="129"/>
      <c r="F53" s="129"/>
      <c r="G53" s="120"/>
      <c r="H53" s="129"/>
      <c r="I53" s="129"/>
      <c r="J53" s="129"/>
      <c r="K53" s="120"/>
      <c r="L53" s="129"/>
      <c r="M53" s="129"/>
      <c r="N53" s="129"/>
      <c r="O53" s="120"/>
    </row>
    <row r="54" spans="1:15" s="13" customFormat="1" ht="14.1" customHeight="1">
      <c r="A54" s="111" t="s">
        <v>132</v>
      </c>
      <c r="B54" s="129"/>
      <c r="C54" s="120"/>
      <c r="D54" s="129"/>
      <c r="E54" s="129"/>
      <c r="F54" s="129"/>
      <c r="G54" s="120"/>
      <c r="H54" s="129"/>
      <c r="I54" s="129"/>
      <c r="J54" s="129"/>
      <c r="K54" s="120"/>
      <c r="L54" s="129"/>
      <c r="M54" s="129"/>
      <c r="N54" s="129"/>
      <c r="O54" s="120"/>
    </row>
    <row r="55" spans="1:15" s="13" customFormat="1" ht="14.1" customHeight="1">
      <c r="A55" s="93" t="s">
        <v>236</v>
      </c>
      <c r="B55" s="172">
        <v>0.249</v>
      </c>
      <c r="C55" s="171">
        <v>0.254</v>
      </c>
      <c r="D55" s="172">
        <v>0.252</v>
      </c>
      <c r="E55" s="172">
        <v>0.254</v>
      </c>
      <c r="F55" s="172">
        <v>0.25600000000000001</v>
      </c>
      <c r="G55" s="171">
        <v>0.25700000000000001</v>
      </c>
      <c r="H55" s="172">
        <v>0.25800000000000001</v>
      </c>
      <c r="I55" s="172">
        <v>0.25800000000000001</v>
      </c>
      <c r="J55" s="172">
        <v>0.26100000000000001</v>
      </c>
      <c r="K55" s="171">
        <v>0.26300000000000001</v>
      </c>
      <c r="L55" s="139">
        <v>0.26300000000000001</v>
      </c>
      <c r="M55" s="172">
        <v>0.27200000000000002</v>
      </c>
      <c r="N55" s="172">
        <v>0.27400000000000002</v>
      </c>
      <c r="O55" s="171">
        <v>0.27400000000000002</v>
      </c>
    </row>
    <row r="56" spans="1:15" s="14" customFormat="1" ht="14.1" customHeight="1">
      <c r="A56" s="102" t="s">
        <v>133</v>
      </c>
      <c r="B56" s="144">
        <v>262398</v>
      </c>
      <c r="C56" s="143">
        <v>259483</v>
      </c>
      <c r="D56" s="144">
        <v>244754</v>
      </c>
      <c r="E56" s="144">
        <v>230323</v>
      </c>
      <c r="F56" s="144">
        <v>213636</v>
      </c>
      <c r="G56" s="143">
        <v>200637</v>
      </c>
      <c r="H56" s="144">
        <v>196350</v>
      </c>
      <c r="I56" s="144">
        <v>190869</v>
      </c>
      <c r="J56" s="144">
        <v>183120</v>
      </c>
      <c r="K56" s="143">
        <v>179111.5</v>
      </c>
      <c r="L56" s="144">
        <v>174103</v>
      </c>
      <c r="M56" s="144">
        <v>172957</v>
      </c>
      <c r="N56" s="144">
        <v>173463</v>
      </c>
      <c r="O56" s="143">
        <v>167595.5</v>
      </c>
    </row>
    <row r="57" spans="1:15" s="13" customFormat="1" ht="14.1" customHeight="1">
      <c r="A57" s="102" t="s">
        <v>166</v>
      </c>
      <c r="B57" s="144">
        <v>284379</v>
      </c>
      <c r="C57" s="143">
        <v>286374</v>
      </c>
      <c r="D57" s="144">
        <v>287284</v>
      </c>
      <c r="E57" s="144">
        <v>291118</v>
      </c>
      <c r="F57" s="144">
        <v>296226</v>
      </c>
      <c r="G57" s="143">
        <v>300397</v>
      </c>
      <c r="H57" s="144">
        <v>304661</v>
      </c>
      <c r="I57" s="144">
        <v>307147</v>
      </c>
      <c r="J57" s="144">
        <v>308023</v>
      </c>
      <c r="K57" s="143">
        <v>308088</v>
      </c>
      <c r="L57" s="144">
        <v>306936</v>
      </c>
      <c r="M57" s="144">
        <v>306627</v>
      </c>
      <c r="N57" s="144">
        <v>305933</v>
      </c>
      <c r="O57" s="143">
        <v>305305</v>
      </c>
    </row>
    <row r="58" spans="1:15" s="13" customFormat="1" ht="14.1" customHeight="1">
      <c r="A58" s="102" t="s">
        <v>134</v>
      </c>
      <c r="B58" s="144">
        <v>256434</v>
      </c>
      <c r="C58" s="143">
        <v>276344</v>
      </c>
      <c r="D58" s="144">
        <v>291872</v>
      </c>
      <c r="E58" s="144">
        <v>313285</v>
      </c>
      <c r="F58" s="144">
        <v>336606</v>
      </c>
      <c r="G58" s="143">
        <v>354242</v>
      </c>
      <c r="H58" s="144">
        <v>372286</v>
      </c>
      <c r="I58" s="144">
        <v>389700</v>
      </c>
      <c r="J58" s="144">
        <v>406398</v>
      </c>
      <c r="K58" s="143">
        <v>419351</v>
      </c>
      <c r="L58" s="144">
        <v>430110</v>
      </c>
      <c r="M58" s="144">
        <v>445044</v>
      </c>
      <c r="N58" s="144">
        <v>455095</v>
      </c>
      <c r="O58" s="143">
        <v>466267</v>
      </c>
    </row>
    <row r="59" spans="1:15" s="13" customFormat="1" ht="14.1" customHeight="1">
      <c r="A59" s="103" t="s">
        <v>135</v>
      </c>
      <c r="B59" s="146">
        <v>803211</v>
      </c>
      <c r="C59" s="145">
        <v>822201</v>
      </c>
      <c r="D59" s="146">
        <v>823910</v>
      </c>
      <c r="E59" s="146">
        <v>834726</v>
      </c>
      <c r="F59" s="146">
        <v>846468</v>
      </c>
      <c r="G59" s="145">
        <v>855276</v>
      </c>
      <c r="H59" s="146">
        <v>873297</v>
      </c>
      <c r="I59" s="146">
        <v>887716</v>
      </c>
      <c r="J59" s="146">
        <v>897541</v>
      </c>
      <c r="K59" s="145">
        <v>906550.5</v>
      </c>
      <c r="L59" s="146">
        <v>911149</v>
      </c>
      <c r="M59" s="146">
        <v>924628</v>
      </c>
      <c r="N59" s="146">
        <v>934491</v>
      </c>
      <c r="O59" s="145">
        <v>939167.5</v>
      </c>
    </row>
    <row r="60" spans="1:15" s="13" customFormat="1" ht="14.1" customHeight="1">
      <c r="A60" s="94" t="s">
        <v>136</v>
      </c>
      <c r="B60" s="146">
        <v>3061</v>
      </c>
      <c r="C60" s="145">
        <v>3065</v>
      </c>
      <c r="D60" s="146">
        <v>3057</v>
      </c>
      <c r="E60" s="146">
        <v>3069.0649553126859</v>
      </c>
      <c r="F60" s="146">
        <v>3073</v>
      </c>
      <c r="G60" s="145">
        <v>3090</v>
      </c>
      <c r="H60" s="146">
        <v>3100</v>
      </c>
      <c r="I60" s="146">
        <v>3110</v>
      </c>
      <c r="J60" s="146">
        <v>3069</v>
      </c>
      <c r="K60" s="145">
        <v>3079</v>
      </c>
      <c r="L60" s="146">
        <v>3096</v>
      </c>
      <c r="M60" s="146">
        <v>3111</v>
      </c>
      <c r="N60" s="146">
        <v>3224</v>
      </c>
      <c r="O60" s="145">
        <v>3259.4274821511044</v>
      </c>
    </row>
    <row r="61" spans="1:15" s="13" customFormat="1" ht="14.1" customHeight="1">
      <c r="A61" s="93"/>
      <c r="B61" s="129"/>
      <c r="C61" s="120"/>
      <c r="D61" s="129"/>
      <c r="E61" s="129"/>
      <c r="F61" s="129"/>
      <c r="G61" s="120"/>
      <c r="H61" s="129"/>
      <c r="I61" s="129"/>
      <c r="J61" s="129"/>
      <c r="K61" s="120"/>
      <c r="L61" s="129"/>
      <c r="M61" s="129"/>
      <c r="N61" s="129"/>
      <c r="O61" s="120"/>
    </row>
    <row r="62" spans="1:15" s="10" customFormat="1" ht="14.1" customHeight="1">
      <c r="A62" s="111" t="s">
        <v>167</v>
      </c>
      <c r="B62" s="129"/>
      <c r="C62" s="120"/>
      <c r="D62" s="129"/>
      <c r="E62" s="129"/>
      <c r="F62" s="129"/>
      <c r="G62" s="120"/>
      <c r="H62" s="129"/>
      <c r="I62" s="129"/>
      <c r="J62" s="129"/>
      <c r="K62" s="120"/>
      <c r="L62" s="129"/>
      <c r="M62" s="129"/>
      <c r="N62" s="129"/>
      <c r="O62" s="120"/>
    </row>
    <row r="63" spans="1:15" s="10" customFormat="1" ht="14.1" customHeight="1">
      <c r="A63" s="93" t="s">
        <v>168</v>
      </c>
      <c r="B63" s="146">
        <v>32467</v>
      </c>
      <c r="C63" s="145">
        <v>47031</v>
      </c>
      <c r="D63" s="146">
        <v>73567</v>
      </c>
      <c r="E63" s="146">
        <v>87945</v>
      </c>
      <c r="F63" s="146">
        <v>100108</v>
      </c>
      <c r="G63" s="145">
        <v>106239</v>
      </c>
      <c r="H63" s="146">
        <v>106813</v>
      </c>
      <c r="I63" s="146">
        <v>106287</v>
      </c>
      <c r="J63" s="146">
        <v>106794</v>
      </c>
      <c r="K63" s="145">
        <v>106407</v>
      </c>
      <c r="L63" s="146">
        <v>105788</v>
      </c>
      <c r="M63" s="146">
        <v>104831</v>
      </c>
      <c r="N63" s="146">
        <v>109489</v>
      </c>
      <c r="O63" s="145">
        <v>108676</v>
      </c>
    </row>
    <row r="64" spans="1:15" s="10" customFormat="1" ht="14.1" customHeight="1">
      <c r="A64" s="159" t="s">
        <v>169</v>
      </c>
      <c r="B64" s="170">
        <v>29049</v>
      </c>
      <c r="C64" s="169">
        <v>40788</v>
      </c>
      <c r="D64" s="170">
        <v>52450</v>
      </c>
      <c r="E64" s="170">
        <v>59900</v>
      </c>
      <c r="F64" s="170">
        <v>68039</v>
      </c>
      <c r="G64" s="169">
        <v>68700</v>
      </c>
      <c r="H64" s="170">
        <v>67637</v>
      </c>
      <c r="I64" s="170">
        <v>67587</v>
      </c>
      <c r="J64" s="170">
        <v>67451</v>
      </c>
      <c r="K64" s="169">
        <v>66757</v>
      </c>
      <c r="L64" s="170">
        <v>66818</v>
      </c>
      <c r="M64" s="170">
        <v>67087</v>
      </c>
      <c r="N64" s="170">
        <v>66107</v>
      </c>
      <c r="O64" s="169">
        <v>65406</v>
      </c>
    </row>
    <row r="65" spans="1:15" s="10" customFormat="1" ht="14.1" customHeight="1">
      <c r="A65" s="94"/>
      <c r="B65" s="129"/>
      <c r="C65" s="120"/>
      <c r="D65" s="129"/>
      <c r="E65" s="129"/>
      <c r="F65" s="129"/>
      <c r="G65" s="120"/>
      <c r="H65" s="129"/>
      <c r="I65" s="129"/>
      <c r="J65" s="129"/>
      <c r="K65" s="120"/>
      <c r="L65" s="129"/>
      <c r="M65" s="129"/>
      <c r="N65" s="129"/>
      <c r="O65" s="120"/>
    </row>
    <row r="66" spans="1:15" s="10" customFormat="1" ht="14.1" customHeight="1">
      <c r="A66" s="111" t="s">
        <v>112</v>
      </c>
      <c r="B66" s="129"/>
      <c r="C66" s="120"/>
      <c r="D66" s="129"/>
      <c r="E66" s="129"/>
      <c r="F66" s="129"/>
      <c r="G66" s="120"/>
      <c r="H66" s="129"/>
      <c r="I66" s="129"/>
      <c r="J66" s="129"/>
      <c r="K66" s="120"/>
      <c r="L66" s="129"/>
      <c r="M66" s="129"/>
      <c r="N66" s="129"/>
      <c r="O66" s="120"/>
    </row>
    <row r="67" spans="1:15" s="10" customFormat="1" ht="14.1" customHeight="1">
      <c r="A67" s="94"/>
      <c r="B67" s="194"/>
      <c r="C67" s="118"/>
      <c r="D67" s="194"/>
      <c r="E67" s="194"/>
      <c r="F67" s="194"/>
      <c r="G67" s="118"/>
      <c r="H67" s="194"/>
      <c r="I67" s="194"/>
      <c r="J67" s="194"/>
      <c r="K67" s="118"/>
      <c r="L67" s="194"/>
      <c r="M67" s="194"/>
      <c r="N67" s="194"/>
      <c r="O67" s="118"/>
    </row>
    <row r="68" spans="1:15" s="10" customFormat="1" ht="14.1" customHeight="1">
      <c r="A68" s="115" t="s">
        <v>137</v>
      </c>
      <c r="B68" s="126"/>
      <c r="C68" s="149"/>
      <c r="D68" s="126"/>
      <c r="E68" s="126"/>
      <c r="F68" s="126"/>
      <c r="G68" s="149"/>
      <c r="H68" s="126"/>
      <c r="I68" s="126"/>
      <c r="J68" s="126"/>
      <c r="K68" s="149"/>
      <c r="L68" s="126"/>
      <c r="M68" s="126"/>
      <c r="N68" s="126"/>
      <c r="O68" s="149"/>
    </row>
    <row r="69" spans="1:15" s="12" customFormat="1" ht="14.1" customHeight="1">
      <c r="A69" s="94"/>
      <c r="B69" s="129"/>
      <c r="C69" s="198"/>
      <c r="D69" s="129"/>
      <c r="E69" s="129"/>
      <c r="F69" s="129"/>
      <c r="G69" s="198"/>
      <c r="H69" s="129"/>
      <c r="I69" s="129"/>
      <c r="J69" s="129"/>
      <c r="K69" s="198"/>
      <c r="L69" s="129"/>
      <c r="M69" s="129"/>
      <c r="N69" s="129"/>
      <c r="O69" s="198"/>
    </row>
    <row r="70" spans="1:15" s="14" customFormat="1" ht="14.1" customHeight="1">
      <c r="A70" s="94" t="s">
        <v>138</v>
      </c>
      <c r="B70" s="146">
        <v>456613</v>
      </c>
      <c r="C70" s="145">
        <v>462783</v>
      </c>
      <c r="D70" s="146">
        <v>474370</v>
      </c>
      <c r="E70" s="146">
        <v>483104</v>
      </c>
      <c r="F70" s="146">
        <v>482898</v>
      </c>
      <c r="G70" s="145">
        <v>493355</v>
      </c>
      <c r="H70" s="146">
        <v>507333</v>
      </c>
      <c r="I70" s="146">
        <v>515701</v>
      </c>
      <c r="J70" s="146">
        <v>516023</v>
      </c>
      <c r="K70" s="145">
        <v>505885</v>
      </c>
      <c r="L70" s="146">
        <v>509006</v>
      </c>
      <c r="M70" s="146">
        <v>514085</v>
      </c>
      <c r="N70" s="146">
        <v>515595</v>
      </c>
      <c r="O70" s="145">
        <v>538371</v>
      </c>
    </row>
    <row r="71" spans="1:15" s="12" customFormat="1" ht="14.1" customHeight="1">
      <c r="A71" s="94" t="s">
        <v>145</v>
      </c>
      <c r="B71" s="131">
        <v>0.06</v>
      </c>
      <c r="C71" s="130">
        <v>5.5E-2</v>
      </c>
      <c r="D71" s="131">
        <v>0.08</v>
      </c>
      <c r="E71" s="131">
        <v>8.8160045712616292E-2</v>
      </c>
      <c r="F71" s="131">
        <v>0.104</v>
      </c>
      <c r="G71" s="130">
        <v>7.5999999999999998E-2</v>
      </c>
      <c r="H71" s="131">
        <v>7.5999999999999998E-2</v>
      </c>
      <c r="I71" s="131">
        <v>6.8000000000000005E-2</v>
      </c>
      <c r="J71" s="131">
        <v>0.15</v>
      </c>
      <c r="K71" s="130">
        <v>0.16867498184195948</v>
      </c>
      <c r="L71" s="131">
        <v>0.14199999999999999</v>
      </c>
      <c r="M71" s="131">
        <v>0.124</v>
      </c>
      <c r="N71" s="131">
        <v>9.5000000000000001E-2</v>
      </c>
      <c r="O71" s="130">
        <v>9.2161282888765586E-2</v>
      </c>
    </row>
    <row r="72" spans="1:15" s="12" customFormat="1" ht="14.1" customHeight="1">
      <c r="A72" s="94" t="s">
        <v>170</v>
      </c>
      <c r="B72" s="146">
        <v>284</v>
      </c>
      <c r="C72" s="145">
        <v>284</v>
      </c>
      <c r="D72" s="146">
        <v>281</v>
      </c>
      <c r="E72" s="146">
        <v>281.49688884826202</v>
      </c>
      <c r="F72" s="146">
        <v>282</v>
      </c>
      <c r="G72" s="145">
        <v>287</v>
      </c>
      <c r="H72" s="146">
        <v>282.03322104448472</v>
      </c>
      <c r="I72" s="146">
        <v>277.49676240361913</v>
      </c>
      <c r="J72" s="146">
        <v>256</v>
      </c>
      <c r="K72" s="145">
        <v>255.33290831247581</v>
      </c>
      <c r="L72" s="146">
        <v>253</v>
      </c>
      <c r="M72" s="146">
        <v>250</v>
      </c>
      <c r="N72" s="146">
        <v>225</v>
      </c>
      <c r="O72" s="145">
        <v>224</v>
      </c>
    </row>
    <row r="73" spans="1:15" s="10" customFormat="1" ht="14.1" customHeight="1">
      <c r="A73" s="94" t="s">
        <v>146</v>
      </c>
      <c r="B73" s="146">
        <v>4546</v>
      </c>
      <c r="C73" s="145">
        <v>4551</v>
      </c>
      <c r="D73" s="146">
        <v>4515</v>
      </c>
      <c r="E73" s="146">
        <v>4440.6506059249159</v>
      </c>
      <c r="F73" s="146">
        <v>3960</v>
      </c>
      <c r="G73" s="145">
        <v>4016</v>
      </c>
      <c r="H73" s="146">
        <v>3991</v>
      </c>
      <c r="I73" s="146">
        <v>3973.1889416176568</v>
      </c>
      <c r="J73" s="146">
        <v>3872</v>
      </c>
      <c r="K73" s="145">
        <v>3918.6380725140975</v>
      </c>
      <c r="L73" s="146">
        <v>3917</v>
      </c>
      <c r="M73" s="146">
        <v>3891</v>
      </c>
      <c r="N73" s="146">
        <v>3725</v>
      </c>
      <c r="O73" s="145">
        <v>3644</v>
      </c>
    </row>
    <row r="74" spans="1:15" s="10" customFormat="1" ht="14.1" customHeight="1">
      <c r="A74" s="100" t="s">
        <v>162</v>
      </c>
      <c r="B74" s="129">
        <v>0.371</v>
      </c>
      <c r="C74" s="128">
        <v>0.373</v>
      </c>
      <c r="D74" s="129">
        <v>0.374</v>
      </c>
      <c r="E74" s="129">
        <v>0.37397268285174595</v>
      </c>
      <c r="F74" s="129">
        <v>0.39</v>
      </c>
      <c r="G74" s="128">
        <v>0.38900000000000001</v>
      </c>
      <c r="H74" s="129">
        <v>0.3937991802617643</v>
      </c>
      <c r="I74" s="129">
        <v>0.39184816683441381</v>
      </c>
      <c r="J74" s="129">
        <v>0.38700000000000001</v>
      </c>
      <c r="K74" s="128">
        <v>0.39228802671414442</v>
      </c>
      <c r="L74" s="129">
        <v>0.39600000000000002</v>
      </c>
      <c r="M74" s="129">
        <v>0.40400000000000003</v>
      </c>
      <c r="N74" s="129">
        <v>0.41599999999999998</v>
      </c>
      <c r="O74" s="128">
        <v>0.434</v>
      </c>
    </row>
    <row r="75" spans="1:15" s="12" customFormat="1" ht="14.1" customHeight="1">
      <c r="A75" s="100" t="s">
        <v>144</v>
      </c>
      <c r="B75" s="144">
        <v>5549</v>
      </c>
      <c r="C75" s="143">
        <v>6497</v>
      </c>
      <c r="D75" s="144">
        <v>4620</v>
      </c>
      <c r="E75" s="144">
        <v>4059.2423351417006</v>
      </c>
      <c r="F75" s="144">
        <v>3232</v>
      </c>
      <c r="G75" s="143">
        <v>3831</v>
      </c>
      <c r="H75" s="144">
        <v>3224.9391133884556</v>
      </c>
      <c r="I75" s="144">
        <v>3397.5803474986874</v>
      </c>
      <c r="J75" s="144">
        <v>3176</v>
      </c>
      <c r="K75" s="143">
        <v>2635.779047798982</v>
      </c>
      <c r="L75" s="144">
        <v>3020</v>
      </c>
      <c r="M75" s="144">
        <v>3883</v>
      </c>
      <c r="N75" s="144">
        <v>2853</v>
      </c>
      <c r="O75" s="143">
        <v>1175</v>
      </c>
    </row>
    <row r="76" spans="1:15" s="14" customFormat="1" ht="14.1" customHeight="1">
      <c r="A76" s="100" t="s">
        <v>199</v>
      </c>
      <c r="B76" s="144">
        <v>82753</v>
      </c>
      <c r="C76" s="143">
        <v>84660</v>
      </c>
      <c r="D76" s="144">
        <v>87394</v>
      </c>
      <c r="E76" s="144">
        <v>93036</v>
      </c>
      <c r="F76" s="144">
        <v>93786</v>
      </c>
      <c r="G76" s="143">
        <v>99264</v>
      </c>
      <c r="H76" s="144">
        <v>128309</v>
      </c>
      <c r="I76" s="144">
        <v>132737</v>
      </c>
      <c r="J76" s="144">
        <v>130377</v>
      </c>
      <c r="K76" s="143">
        <v>130648</v>
      </c>
      <c r="L76" s="144">
        <v>130148</v>
      </c>
      <c r="M76" s="144">
        <v>134812</v>
      </c>
      <c r="N76" s="144">
        <v>140749</v>
      </c>
      <c r="O76" s="143">
        <v>142875</v>
      </c>
    </row>
    <row r="77" spans="1:15" s="13" customFormat="1" ht="14.1" customHeight="1">
      <c r="A77" s="93"/>
      <c r="B77" s="129"/>
      <c r="C77" s="198"/>
      <c r="D77" s="129"/>
      <c r="E77" s="129"/>
      <c r="F77" s="129"/>
      <c r="G77" s="198"/>
      <c r="H77" s="129"/>
      <c r="I77" s="129"/>
      <c r="J77" s="129"/>
      <c r="K77" s="198"/>
      <c r="L77" s="129"/>
      <c r="M77" s="129"/>
      <c r="N77" s="129"/>
      <c r="O77" s="198"/>
    </row>
    <row r="78" spans="1:15" s="10" customFormat="1" ht="14.1" customHeight="1">
      <c r="A78" s="115" t="s">
        <v>123</v>
      </c>
      <c r="B78" s="126"/>
      <c r="C78" s="127"/>
      <c r="D78" s="126"/>
      <c r="E78" s="126"/>
      <c r="F78" s="126"/>
      <c r="G78" s="127"/>
      <c r="H78" s="126"/>
      <c r="I78" s="126"/>
      <c r="J78" s="126"/>
      <c r="K78" s="127"/>
      <c r="L78" s="126"/>
      <c r="M78" s="126"/>
      <c r="N78" s="126"/>
      <c r="O78" s="127"/>
    </row>
    <row r="79" spans="1:15" s="13" customFormat="1" ht="14.1" customHeight="1">
      <c r="A79" s="93"/>
      <c r="B79" s="129"/>
      <c r="C79" s="120"/>
      <c r="D79" s="129"/>
      <c r="E79" s="129"/>
      <c r="F79" s="129"/>
      <c r="G79" s="120"/>
      <c r="H79" s="129"/>
      <c r="I79" s="129"/>
      <c r="J79" s="129"/>
      <c r="K79" s="120"/>
      <c r="L79" s="129"/>
      <c r="M79" s="129"/>
      <c r="N79" s="129"/>
      <c r="O79" s="120"/>
    </row>
    <row r="80" spans="1:15" s="13" customFormat="1" ht="14.1" customHeight="1">
      <c r="A80" s="111" t="s">
        <v>124</v>
      </c>
      <c r="B80" s="129"/>
      <c r="C80" s="120"/>
      <c r="D80" s="129"/>
      <c r="E80" s="129"/>
      <c r="F80" s="129"/>
      <c r="G80" s="120"/>
      <c r="H80" s="129"/>
      <c r="I80" s="129"/>
      <c r="J80" s="129"/>
      <c r="K80" s="120"/>
      <c r="L80" s="129"/>
      <c r="M80" s="129"/>
      <c r="N80" s="129"/>
      <c r="O80" s="120"/>
    </row>
    <row r="81" spans="1:15" s="13" customFormat="1" ht="14.1" customHeight="1">
      <c r="A81" s="381" t="s">
        <v>232</v>
      </c>
      <c r="B81" s="148"/>
      <c r="C81" s="147"/>
      <c r="D81" s="148"/>
      <c r="E81" s="148">
        <v>70403</v>
      </c>
      <c r="F81" s="148">
        <v>70098</v>
      </c>
      <c r="G81" s="147">
        <v>70640</v>
      </c>
      <c r="H81" s="148">
        <v>69986</v>
      </c>
      <c r="I81" s="148">
        <v>69293</v>
      </c>
      <c r="J81" s="148">
        <v>68289</v>
      </c>
      <c r="K81" s="147">
        <v>67983</v>
      </c>
      <c r="L81" s="148">
        <v>66055</v>
      </c>
      <c r="M81" s="148">
        <v>65098</v>
      </c>
      <c r="N81" s="148">
        <v>64634</v>
      </c>
      <c r="O81" s="147">
        <v>63857</v>
      </c>
    </row>
    <row r="82" spans="1:15" s="13" customFormat="1" ht="14.1" customHeight="1">
      <c r="A82" s="382" t="s">
        <v>233</v>
      </c>
      <c r="B82" s="148"/>
      <c r="C82" s="147"/>
      <c r="D82" s="148"/>
      <c r="E82" s="148">
        <v>287374.75248333334</v>
      </c>
      <c r="F82" s="148">
        <v>69792.89171666668</v>
      </c>
      <c r="G82" s="147">
        <v>141403.59259999997</v>
      </c>
      <c r="H82" s="148">
        <v>210210.85098333331</v>
      </c>
      <c r="I82" s="148">
        <v>277514.10218333337</v>
      </c>
      <c r="J82" s="148">
        <v>69356</v>
      </c>
      <c r="K82" s="147">
        <v>134938</v>
      </c>
      <c r="L82" s="148">
        <v>198206</v>
      </c>
      <c r="M82" s="148">
        <v>259821</v>
      </c>
      <c r="N82" s="148">
        <v>62428</v>
      </c>
      <c r="O82" s="147">
        <v>120468.00984999999</v>
      </c>
    </row>
    <row r="83" spans="1:15" s="13" customFormat="1" ht="14.1" customHeight="1">
      <c r="A83" s="381" t="s">
        <v>234</v>
      </c>
      <c r="B83" s="148"/>
      <c r="C83" s="147"/>
      <c r="D83" s="148"/>
      <c r="E83" s="148">
        <v>316.3551375795555</v>
      </c>
      <c r="F83" s="148">
        <v>333.19357375363927</v>
      </c>
      <c r="G83" s="147">
        <v>335.64550800698328</v>
      </c>
      <c r="H83" s="148">
        <v>332.73556562258193</v>
      </c>
      <c r="I83" s="148">
        <v>330.07803978497049</v>
      </c>
      <c r="J83" s="148">
        <v>336</v>
      </c>
      <c r="K83" s="147">
        <v>328.4</v>
      </c>
      <c r="L83" s="148">
        <v>325</v>
      </c>
      <c r="M83" s="148">
        <v>322</v>
      </c>
      <c r="N83" s="148">
        <v>321</v>
      </c>
      <c r="O83" s="147">
        <v>311.14012087323169</v>
      </c>
    </row>
    <row r="84" spans="1:15" s="13" customFormat="1" ht="14.1" customHeight="1">
      <c r="A84" s="381" t="s">
        <v>235</v>
      </c>
      <c r="B84" s="148"/>
      <c r="C84" s="147"/>
      <c r="D84" s="148"/>
      <c r="E84" s="148">
        <v>8799.1042000696598</v>
      </c>
      <c r="F84" s="148">
        <v>8731.7065019943511</v>
      </c>
      <c r="G84" s="147">
        <v>8680.5122855240534</v>
      </c>
      <c r="H84" s="148">
        <v>8688.3503451834586</v>
      </c>
      <c r="I84" s="148">
        <v>8708.8597959210365</v>
      </c>
      <c r="J84" s="148">
        <v>8308</v>
      </c>
      <c r="K84" s="147">
        <v>8481</v>
      </c>
      <c r="L84" s="148">
        <v>8478</v>
      </c>
      <c r="M84" s="148">
        <v>8434</v>
      </c>
      <c r="N84" s="148">
        <v>8098</v>
      </c>
      <c r="O84" s="147">
        <v>7954.9049866664946</v>
      </c>
    </row>
    <row r="85" spans="1:15" s="13" customFormat="1" ht="14.1" customHeight="1">
      <c r="A85" s="93"/>
      <c r="B85" s="121"/>
      <c r="C85" s="120"/>
      <c r="D85" s="121"/>
      <c r="E85" s="121"/>
      <c r="F85" s="121"/>
      <c r="G85" s="120"/>
      <c r="H85" s="121"/>
      <c r="I85" s="121"/>
      <c r="J85" s="121"/>
      <c r="K85" s="120"/>
      <c r="L85" s="121"/>
      <c r="M85" s="121"/>
      <c r="N85" s="121"/>
      <c r="O85" s="120"/>
    </row>
    <row r="86" spans="1:15" s="13" customFormat="1" ht="14.1" customHeight="1">
      <c r="A86" s="111" t="s">
        <v>126</v>
      </c>
      <c r="B86" s="121"/>
      <c r="C86" s="120"/>
      <c r="D86" s="121"/>
      <c r="E86" s="121"/>
      <c r="F86" s="121"/>
      <c r="G86" s="120"/>
      <c r="H86" s="121"/>
      <c r="I86" s="121"/>
      <c r="J86" s="121"/>
      <c r="K86" s="120"/>
      <c r="L86" s="121"/>
      <c r="M86" s="121"/>
      <c r="N86" s="121"/>
      <c r="O86" s="120"/>
    </row>
    <row r="87" spans="1:15" s="10" customFormat="1" ht="14.1" customHeight="1">
      <c r="A87" s="94" t="s">
        <v>197</v>
      </c>
      <c r="B87" s="148"/>
      <c r="C87" s="147"/>
      <c r="D87" s="148"/>
      <c r="E87" s="148">
        <v>13631</v>
      </c>
      <c r="F87" s="148">
        <v>14231</v>
      </c>
      <c r="G87" s="147">
        <v>14572</v>
      </c>
      <c r="H87" s="148">
        <v>14327</v>
      </c>
      <c r="I87" s="148">
        <v>14331</v>
      </c>
      <c r="J87" s="148">
        <v>12583</v>
      </c>
      <c r="K87" s="147">
        <v>12419</v>
      </c>
      <c r="L87" s="148">
        <v>12368</v>
      </c>
      <c r="M87" s="148">
        <v>11887</v>
      </c>
      <c r="N87" s="148">
        <v>8750</v>
      </c>
      <c r="O87" s="147">
        <v>8714</v>
      </c>
    </row>
    <row r="88" spans="1:15" s="10" customFormat="1" ht="14.1" customHeight="1">
      <c r="A88" s="191" t="s">
        <v>131</v>
      </c>
      <c r="B88" s="162"/>
      <c r="C88" s="161"/>
      <c r="D88" s="162"/>
      <c r="E88" s="162">
        <v>14600.730036501825</v>
      </c>
      <c r="F88" s="162">
        <v>14641.427183775973</v>
      </c>
      <c r="G88" s="161">
        <v>14034.882701802568</v>
      </c>
      <c r="H88" s="162">
        <v>13782.945736434109</v>
      </c>
      <c r="I88" s="162">
        <v>13590.810798242148</v>
      </c>
      <c r="J88" s="162">
        <v>14802</v>
      </c>
      <c r="K88" s="161">
        <v>14904</v>
      </c>
      <c r="L88" s="162">
        <v>14820</v>
      </c>
      <c r="M88" s="162">
        <v>15162</v>
      </c>
      <c r="N88" s="162">
        <v>15442</v>
      </c>
      <c r="O88" s="161">
        <v>15684.898460458795</v>
      </c>
    </row>
    <row r="89" spans="1:15" s="10" customFormat="1" ht="14.1" customHeight="1">
      <c r="A89" s="94"/>
      <c r="B89" s="129"/>
      <c r="C89" s="120"/>
      <c r="D89" s="129"/>
      <c r="E89" s="129"/>
      <c r="F89" s="129"/>
      <c r="G89" s="120"/>
      <c r="H89" s="129"/>
      <c r="I89" s="129"/>
      <c r="J89" s="129"/>
      <c r="K89" s="120"/>
      <c r="L89" s="129"/>
      <c r="M89" s="129"/>
      <c r="N89" s="129"/>
      <c r="O89" s="120"/>
    </row>
    <row r="90" spans="1:15" s="10" customFormat="1" ht="14.1" customHeight="1">
      <c r="A90" s="111" t="s">
        <v>115</v>
      </c>
      <c r="B90" s="129"/>
      <c r="C90" s="118"/>
      <c r="D90" s="129"/>
      <c r="E90" s="129"/>
      <c r="F90" s="129"/>
      <c r="G90" s="118"/>
      <c r="H90" s="129"/>
      <c r="I90" s="129"/>
      <c r="J90" s="129"/>
      <c r="K90" s="118"/>
      <c r="L90" s="129"/>
      <c r="M90" s="129"/>
      <c r="N90" s="129"/>
      <c r="O90" s="118"/>
    </row>
    <row r="91" spans="1:15" s="12" customFormat="1" ht="14.1" customHeight="1">
      <c r="A91" s="93"/>
      <c r="B91" s="129"/>
      <c r="C91" s="120"/>
      <c r="D91" s="129"/>
      <c r="E91" s="129"/>
      <c r="F91" s="129"/>
      <c r="G91" s="120"/>
      <c r="H91" s="129"/>
      <c r="I91" s="129"/>
      <c r="J91" s="129"/>
      <c r="K91" s="120"/>
      <c r="L91" s="129"/>
      <c r="M91" s="129"/>
      <c r="N91" s="129"/>
      <c r="O91" s="120"/>
    </row>
    <row r="92" spans="1:15" s="12" customFormat="1" ht="14.1" customHeight="1">
      <c r="A92" s="115" t="s">
        <v>137</v>
      </c>
      <c r="B92" s="126"/>
      <c r="C92" s="152"/>
      <c r="D92" s="126"/>
      <c r="E92" s="126"/>
      <c r="F92" s="126"/>
      <c r="G92" s="152"/>
      <c r="H92" s="126"/>
      <c r="I92" s="126"/>
      <c r="J92" s="126"/>
      <c r="K92" s="152"/>
      <c r="L92" s="126"/>
      <c r="M92" s="126"/>
      <c r="N92" s="126"/>
      <c r="O92" s="152"/>
    </row>
    <row r="93" spans="1:15" s="10" customFormat="1" ht="14.1" customHeight="1">
      <c r="A93" s="94"/>
      <c r="B93" s="129"/>
      <c r="C93" s="120"/>
      <c r="D93" s="129"/>
      <c r="E93" s="129"/>
      <c r="F93" s="129"/>
      <c r="G93" s="120"/>
      <c r="H93" s="129"/>
      <c r="I93" s="129"/>
      <c r="J93" s="129"/>
      <c r="K93" s="120"/>
      <c r="L93" s="129"/>
      <c r="M93" s="129"/>
      <c r="N93" s="129"/>
      <c r="O93" s="120"/>
    </row>
    <row r="94" spans="1:15" s="13" customFormat="1" ht="14.1" customHeight="1">
      <c r="A94" s="94" t="s">
        <v>230</v>
      </c>
      <c r="B94" s="131">
        <v>1.0649999999999999</v>
      </c>
      <c r="C94" s="130">
        <v>1.0720000000000001</v>
      </c>
      <c r="D94" s="131">
        <v>1.109</v>
      </c>
      <c r="E94" s="131">
        <v>1.0840000000000001</v>
      </c>
      <c r="F94" s="131">
        <v>1.0900000000000001</v>
      </c>
      <c r="G94" s="130">
        <v>1.0740000000000001</v>
      </c>
      <c r="H94" s="131">
        <v>1.0940091305380555</v>
      </c>
      <c r="I94" s="131">
        <v>1.0840000000000001</v>
      </c>
      <c r="J94" s="131">
        <v>1.075</v>
      </c>
      <c r="K94" s="130">
        <v>1.0752591342186573</v>
      </c>
      <c r="L94" s="131">
        <v>1.121</v>
      </c>
      <c r="M94" s="131">
        <v>1.0669999999999999</v>
      </c>
      <c r="N94" s="131">
        <v>1.0640000000000001</v>
      </c>
      <c r="O94" s="130">
        <v>1.0448699731884084</v>
      </c>
    </row>
    <row r="95" spans="1:15" s="10" customFormat="1" ht="14.1" customHeight="1">
      <c r="A95" s="94" t="s">
        <v>231</v>
      </c>
      <c r="B95" s="131">
        <v>0.51</v>
      </c>
      <c r="C95" s="130">
        <v>0.499</v>
      </c>
      <c r="D95" s="131">
        <v>0.498</v>
      </c>
      <c r="E95" s="131">
        <v>0.48</v>
      </c>
      <c r="F95" s="131">
        <v>0.48199999999999998</v>
      </c>
      <c r="G95" s="130">
        <v>0.48099999999999998</v>
      </c>
      <c r="H95" s="131">
        <v>0.49045792581600012</v>
      </c>
      <c r="I95" s="131">
        <v>0.47499999999999998</v>
      </c>
      <c r="J95" s="131">
        <v>0.47199999999999998</v>
      </c>
      <c r="K95" s="130">
        <v>0.46400000000000002</v>
      </c>
      <c r="L95" s="131">
        <v>0.46899999999999997</v>
      </c>
      <c r="M95" s="131">
        <v>0.46800000000000003</v>
      </c>
      <c r="N95" s="131">
        <v>0.46</v>
      </c>
      <c r="O95" s="130">
        <v>0.46669597328049522</v>
      </c>
    </row>
    <row r="96" spans="1:15" s="10" customFormat="1" ht="14.1" customHeight="1">
      <c r="A96" s="105" t="s">
        <v>138</v>
      </c>
      <c r="B96" s="146">
        <v>1229303</v>
      </c>
      <c r="C96" s="145">
        <v>1223299</v>
      </c>
      <c r="D96" s="146">
        <v>1227111</v>
      </c>
      <c r="E96" s="146">
        <v>1181437</v>
      </c>
      <c r="F96" s="146">
        <v>1209661</v>
      </c>
      <c r="G96" s="145">
        <v>1197665</v>
      </c>
      <c r="H96" s="146">
        <v>1211544</v>
      </c>
      <c r="I96" s="146">
        <v>1195250</v>
      </c>
      <c r="J96" s="146">
        <v>1194154</v>
      </c>
      <c r="K96" s="145">
        <v>1166262</v>
      </c>
      <c r="L96" s="146">
        <v>1210402</v>
      </c>
      <c r="M96" s="146">
        <v>1197242</v>
      </c>
      <c r="N96" s="146">
        <v>1189296</v>
      </c>
      <c r="O96" s="145">
        <v>1179584</v>
      </c>
    </row>
    <row r="97" spans="1:15" s="10" customFormat="1" ht="14.1" customHeight="1">
      <c r="A97" s="106" t="s">
        <v>139</v>
      </c>
      <c r="B97" s="129">
        <v>0.32</v>
      </c>
      <c r="C97" s="128">
        <v>0.318</v>
      </c>
      <c r="D97" s="129">
        <v>0.313</v>
      </c>
      <c r="E97" s="129">
        <v>0.32400000000000001</v>
      </c>
      <c r="F97" s="129">
        <v>0.318</v>
      </c>
      <c r="G97" s="128">
        <v>0.32300000000000001</v>
      </c>
      <c r="H97" s="129">
        <v>0.318</v>
      </c>
      <c r="I97" s="129">
        <v>0.32525496758000416</v>
      </c>
      <c r="J97" s="129">
        <v>0.33</v>
      </c>
      <c r="K97" s="128">
        <v>0.34952866508554681</v>
      </c>
      <c r="L97" s="129">
        <v>0.34300000000000003</v>
      </c>
      <c r="M97" s="129">
        <v>0.35399999999999998</v>
      </c>
      <c r="N97" s="129">
        <v>0.36299999999999999</v>
      </c>
      <c r="O97" s="128">
        <v>0.36918099940317944</v>
      </c>
    </row>
    <row r="98" spans="1:15" s="12" customFormat="1" ht="14.1" customHeight="1">
      <c r="A98" s="94" t="s">
        <v>153</v>
      </c>
      <c r="B98" s="174">
        <v>146</v>
      </c>
      <c r="C98" s="153">
        <v>153</v>
      </c>
      <c r="D98" s="174">
        <v>157</v>
      </c>
      <c r="E98" s="174">
        <v>163</v>
      </c>
      <c r="F98" s="174">
        <v>179</v>
      </c>
      <c r="G98" s="153">
        <v>184</v>
      </c>
      <c r="H98" s="174">
        <v>188</v>
      </c>
      <c r="I98" s="174">
        <v>191</v>
      </c>
      <c r="J98" s="174">
        <v>188</v>
      </c>
      <c r="K98" s="153">
        <v>196.62427366371901</v>
      </c>
      <c r="L98" s="174">
        <v>202</v>
      </c>
      <c r="M98" s="174">
        <v>205</v>
      </c>
      <c r="N98" s="174">
        <v>202</v>
      </c>
      <c r="O98" s="153">
        <v>209</v>
      </c>
    </row>
    <row r="99" spans="1:15" s="14" customFormat="1" ht="14.1" customHeight="1">
      <c r="A99" s="107" t="s">
        <v>146</v>
      </c>
      <c r="B99" s="146">
        <v>2226</v>
      </c>
      <c r="C99" s="145">
        <v>2317</v>
      </c>
      <c r="D99" s="146">
        <v>2384</v>
      </c>
      <c r="E99" s="146">
        <v>2356</v>
      </c>
      <c r="F99" s="146">
        <v>2136</v>
      </c>
      <c r="G99" s="145">
        <v>2168</v>
      </c>
      <c r="H99" s="146">
        <v>2235</v>
      </c>
      <c r="I99" s="146">
        <v>2163</v>
      </c>
      <c r="J99" s="146">
        <v>1750</v>
      </c>
      <c r="K99" s="145">
        <v>1798.7047913445438</v>
      </c>
      <c r="L99" s="146">
        <v>1881</v>
      </c>
      <c r="M99" s="146">
        <v>1855</v>
      </c>
      <c r="N99" s="146">
        <v>1613</v>
      </c>
      <c r="O99" s="145">
        <v>1650</v>
      </c>
    </row>
    <row r="100" spans="1:15" s="13" customFormat="1" ht="14.1" customHeight="1">
      <c r="A100" s="94"/>
      <c r="B100" s="129"/>
      <c r="C100" s="198"/>
      <c r="D100" s="129"/>
      <c r="E100" s="129"/>
      <c r="F100" s="129"/>
      <c r="G100" s="198"/>
      <c r="H100" s="129"/>
      <c r="I100" s="129"/>
      <c r="J100" s="129"/>
      <c r="K100" s="198"/>
      <c r="L100" s="129"/>
      <c r="M100" s="129"/>
      <c r="N100" s="129"/>
      <c r="O100" s="198"/>
    </row>
    <row r="101" spans="1:15" s="13" customFormat="1" ht="14.1" customHeight="1">
      <c r="A101" s="115" t="s">
        <v>123</v>
      </c>
      <c r="B101" s="126"/>
      <c r="C101" s="127"/>
      <c r="D101" s="126"/>
      <c r="E101" s="126"/>
      <c r="F101" s="126"/>
      <c r="G101" s="127"/>
      <c r="H101" s="126"/>
      <c r="I101" s="126"/>
      <c r="J101" s="126"/>
      <c r="K101" s="127"/>
      <c r="L101" s="126"/>
      <c r="M101" s="126"/>
      <c r="N101" s="126"/>
      <c r="O101" s="127"/>
    </row>
    <row r="102" spans="1:15" s="13" customFormat="1" ht="14.1" customHeight="1">
      <c r="A102" s="93"/>
      <c r="B102" s="129"/>
      <c r="C102" s="120"/>
      <c r="D102" s="129"/>
      <c r="E102" s="129"/>
      <c r="F102" s="129"/>
      <c r="G102" s="120"/>
      <c r="H102" s="129"/>
      <c r="I102" s="129"/>
      <c r="J102" s="129"/>
      <c r="K102" s="120"/>
      <c r="L102" s="129"/>
      <c r="M102" s="129"/>
      <c r="N102" s="129"/>
      <c r="O102" s="120"/>
    </row>
    <row r="103" spans="1:15" s="12" customFormat="1" ht="14.1" customHeight="1">
      <c r="A103" s="111" t="s">
        <v>124</v>
      </c>
      <c r="B103" s="129"/>
      <c r="C103" s="120"/>
      <c r="D103" s="129"/>
      <c r="E103" s="129"/>
      <c r="F103" s="129"/>
      <c r="G103" s="120"/>
      <c r="H103" s="129"/>
      <c r="I103" s="129"/>
      <c r="J103" s="129"/>
      <c r="K103" s="120"/>
      <c r="L103" s="129"/>
      <c r="M103" s="129"/>
      <c r="N103" s="129"/>
      <c r="O103" s="120"/>
    </row>
    <row r="104" spans="1:15" s="12" customFormat="1" ht="14.1" customHeight="1">
      <c r="A104" s="93" t="s">
        <v>147</v>
      </c>
      <c r="B104" s="129">
        <v>0.156</v>
      </c>
      <c r="C104" s="128">
        <v>0.154</v>
      </c>
      <c r="D104" s="129">
        <v>0.152</v>
      </c>
      <c r="E104" s="129">
        <v>0.14899999999999999</v>
      </c>
      <c r="F104" s="129">
        <v>0.14599999999999999</v>
      </c>
      <c r="G104" s="128">
        <v>0.14199999999999999</v>
      </c>
      <c r="H104" s="129">
        <v>0.13800000000000001</v>
      </c>
      <c r="I104" s="129">
        <v>0.13439999999999999</v>
      </c>
      <c r="J104" s="129">
        <v>0.13</v>
      </c>
      <c r="K104" s="128">
        <v>0.12720686517387159</v>
      </c>
      <c r="L104" s="129">
        <v>0.124</v>
      </c>
      <c r="M104" s="129">
        <v>0.121</v>
      </c>
      <c r="N104" s="129">
        <v>0.11899999999999999</v>
      </c>
      <c r="O104" s="128">
        <v>0.11684418340606706</v>
      </c>
    </row>
    <row r="105" spans="1:15" s="12" customFormat="1" ht="14.1" customHeight="1">
      <c r="A105" s="382" t="s">
        <v>228</v>
      </c>
      <c r="B105" s="148"/>
      <c r="C105" s="147"/>
      <c r="D105" s="148"/>
      <c r="E105" s="148">
        <v>268438</v>
      </c>
      <c r="F105" s="148">
        <v>262204</v>
      </c>
      <c r="G105" s="147">
        <v>256562</v>
      </c>
      <c r="H105" s="148">
        <v>252580</v>
      </c>
      <c r="I105" s="148">
        <v>249385</v>
      </c>
      <c r="J105" s="148">
        <v>246476</v>
      </c>
      <c r="K105" s="147">
        <v>243728</v>
      </c>
      <c r="L105" s="148">
        <v>240186</v>
      </c>
      <c r="M105" s="148">
        <v>236912</v>
      </c>
      <c r="N105" s="148">
        <v>232834</v>
      </c>
      <c r="O105" s="147">
        <v>229373</v>
      </c>
    </row>
    <row r="106" spans="1:15" s="13" customFormat="1" ht="14.1" customHeight="1">
      <c r="A106" s="381" t="s">
        <v>229</v>
      </c>
      <c r="B106" s="148"/>
      <c r="C106" s="147"/>
      <c r="D106" s="148"/>
      <c r="E106" s="148"/>
      <c r="F106" s="148">
        <v>107487.28978999998</v>
      </c>
      <c r="G106" s="147">
        <v>205344.57370000001</v>
      </c>
      <c r="H106" s="148">
        <v>293624.34066000005</v>
      </c>
      <c r="I106" s="148">
        <v>381197.86161000002</v>
      </c>
      <c r="J106" s="148">
        <v>83324.68974999999</v>
      </c>
      <c r="K106" s="147">
        <v>160407.75442999997</v>
      </c>
      <c r="L106" s="148">
        <v>227199</v>
      </c>
      <c r="M106" s="148">
        <v>293487</v>
      </c>
      <c r="N106" s="148">
        <v>60622</v>
      </c>
      <c r="O106" s="147">
        <v>114860.00516999999</v>
      </c>
    </row>
    <row r="107" spans="1:15" s="14" customFormat="1" ht="14.1" customHeight="1">
      <c r="A107" s="94"/>
      <c r="B107" s="148"/>
      <c r="C107" s="147"/>
      <c r="D107" s="148"/>
      <c r="E107" s="148"/>
      <c r="F107" s="148"/>
      <c r="G107" s="147"/>
      <c r="H107" s="148"/>
      <c r="I107" s="148"/>
      <c r="J107" s="148"/>
      <c r="K107" s="147"/>
      <c r="L107" s="148"/>
      <c r="M107" s="148"/>
      <c r="N107" s="148"/>
      <c r="O107" s="147"/>
    </row>
    <row r="108" spans="1:15" s="14" customFormat="1" ht="14.1" customHeight="1">
      <c r="A108" s="111" t="s">
        <v>148</v>
      </c>
      <c r="B108" s="129"/>
      <c r="C108" s="120"/>
      <c r="D108" s="129"/>
      <c r="E108" s="129"/>
      <c r="F108" s="129"/>
      <c r="G108" s="120"/>
      <c r="H108" s="129"/>
      <c r="I108" s="129"/>
      <c r="J108" s="129"/>
      <c r="K108" s="120"/>
      <c r="L108" s="129"/>
      <c r="M108" s="129"/>
      <c r="N108" s="129"/>
      <c r="O108" s="120"/>
    </row>
    <row r="109" spans="1:15" s="13" customFormat="1" ht="14.1" customHeight="1">
      <c r="A109" s="93" t="s">
        <v>220</v>
      </c>
      <c r="B109" s="380" t="s">
        <v>195</v>
      </c>
      <c r="C109" s="379" t="s">
        <v>195</v>
      </c>
      <c r="D109" s="380" t="s">
        <v>195</v>
      </c>
      <c r="E109" s="380" t="s">
        <v>195</v>
      </c>
      <c r="F109" s="380">
        <v>0.52600000000000002</v>
      </c>
      <c r="G109" s="379">
        <v>0.52500000000000002</v>
      </c>
      <c r="H109" s="380">
        <v>0.51900000000000002</v>
      </c>
      <c r="I109" s="380">
        <v>0.51400000000000001</v>
      </c>
      <c r="J109" s="380">
        <v>0.51700000000000002</v>
      </c>
      <c r="K109" s="379">
        <v>0.51100000000000001</v>
      </c>
      <c r="L109" s="380">
        <v>0.50600000000000001</v>
      </c>
      <c r="M109" s="380">
        <v>0.504</v>
      </c>
      <c r="N109" s="380">
        <v>0.499</v>
      </c>
      <c r="O109" s="154">
        <v>0.498</v>
      </c>
    </row>
    <row r="110" spans="1:15" s="13" customFormat="1" ht="14.1" customHeight="1">
      <c r="A110" s="99" t="s">
        <v>127</v>
      </c>
      <c r="B110" s="121">
        <v>137903</v>
      </c>
      <c r="C110" s="120">
        <v>138163</v>
      </c>
      <c r="D110" s="121">
        <v>140270</v>
      </c>
      <c r="E110" s="121">
        <v>145263</v>
      </c>
      <c r="F110" s="121">
        <v>148578</v>
      </c>
      <c r="G110" s="120">
        <v>152897</v>
      </c>
      <c r="H110" s="121">
        <v>155421</v>
      </c>
      <c r="I110" s="121">
        <v>160168</v>
      </c>
      <c r="J110" s="121">
        <v>162361</v>
      </c>
      <c r="K110" s="120">
        <v>164040</v>
      </c>
      <c r="L110" s="121">
        <v>164811</v>
      </c>
      <c r="M110" s="121">
        <v>165052</v>
      </c>
      <c r="N110" s="121">
        <v>163624</v>
      </c>
      <c r="O110" s="120">
        <v>164491</v>
      </c>
    </row>
    <row r="111" spans="1:15" s="13" customFormat="1" ht="14.1" customHeight="1">
      <c r="A111" s="99" t="s">
        <v>150</v>
      </c>
      <c r="B111" s="121">
        <v>24099</v>
      </c>
      <c r="C111" s="120">
        <v>25443</v>
      </c>
      <c r="D111" s="121">
        <v>26449</v>
      </c>
      <c r="E111" s="121">
        <v>26903</v>
      </c>
      <c r="F111" s="121">
        <v>27267</v>
      </c>
      <c r="G111" s="120">
        <v>26998</v>
      </c>
      <c r="H111" s="121">
        <v>27035</v>
      </c>
      <c r="I111" s="121">
        <v>25346</v>
      </c>
      <c r="J111" s="121">
        <v>26191</v>
      </c>
      <c r="K111" s="120">
        <v>25735</v>
      </c>
      <c r="L111" s="121">
        <v>25491</v>
      </c>
      <c r="M111" s="121">
        <v>25399</v>
      </c>
      <c r="N111" s="121">
        <v>25041</v>
      </c>
      <c r="O111" s="120">
        <v>24898</v>
      </c>
    </row>
    <row r="112" spans="1:15" s="13" customFormat="1" ht="14.1" customHeight="1">
      <c r="A112" s="94" t="s">
        <v>151</v>
      </c>
      <c r="B112" s="148">
        <v>162002</v>
      </c>
      <c r="C112" s="147">
        <v>163606</v>
      </c>
      <c r="D112" s="148">
        <v>166719</v>
      </c>
      <c r="E112" s="148">
        <v>172166</v>
      </c>
      <c r="F112" s="148">
        <v>175845</v>
      </c>
      <c r="G112" s="147">
        <f t="shared" ref="G112" si="0">SUM(G110:G111)</f>
        <v>179895</v>
      </c>
      <c r="H112" s="148">
        <v>182456</v>
      </c>
      <c r="I112" s="148">
        <v>185514</v>
      </c>
      <c r="J112" s="148">
        <v>188552</v>
      </c>
      <c r="K112" s="147">
        <v>189775</v>
      </c>
      <c r="L112" s="148">
        <v>190302</v>
      </c>
      <c r="M112" s="148">
        <v>190451</v>
      </c>
      <c r="N112" s="148">
        <v>188665</v>
      </c>
      <c r="O112" s="147">
        <v>189389</v>
      </c>
    </row>
    <row r="113" spans="1:15" s="13" customFormat="1" ht="14.1" customHeight="1">
      <c r="A113" s="160" t="s">
        <v>152</v>
      </c>
      <c r="B113" s="162">
        <v>41657</v>
      </c>
      <c r="C113" s="161">
        <v>50831</v>
      </c>
      <c r="D113" s="162">
        <v>58046</v>
      </c>
      <c r="E113" s="162">
        <v>66140</v>
      </c>
      <c r="F113" s="162">
        <v>71341</v>
      </c>
      <c r="G113" s="161">
        <v>80320</v>
      </c>
      <c r="H113" s="162">
        <v>83789</v>
      </c>
      <c r="I113" s="162">
        <v>87686</v>
      </c>
      <c r="J113" s="162">
        <v>90464</v>
      </c>
      <c r="K113" s="161">
        <v>95276</v>
      </c>
      <c r="L113" s="162">
        <v>96450</v>
      </c>
      <c r="M113" s="162">
        <v>98216</v>
      </c>
      <c r="N113" s="162">
        <v>98895</v>
      </c>
      <c r="O113" s="161">
        <v>99638</v>
      </c>
    </row>
    <row r="114" spans="1:15" s="13" customFormat="1" ht="14.1" customHeight="1">
      <c r="A114" s="94"/>
      <c r="B114" s="129"/>
      <c r="C114" s="120"/>
      <c r="D114" s="129"/>
      <c r="E114" s="129"/>
      <c r="F114" s="129"/>
      <c r="G114" s="120"/>
      <c r="H114" s="129"/>
      <c r="I114" s="129"/>
      <c r="J114" s="129"/>
      <c r="K114" s="120"/>
      <c r="L114" s="129"/>
      <c r="M114" s="129"/>
      <c r="N114" s="129"/>
      <c r="O114" s="120"/>
    </row>
    <row r="115" spans="1:15" s="13" customFormat="1" ht="14.1" customHeight="1">
      <c r="A115" s="111" t="s">
        <v>116</v>
      </c>
      <c r="B115" s="129"/>
      <c r="C115" s="120"/>
      <c r="D115" s="129"/>
      <c r="E115" s="129"/>
      <c r="F115" s="129"/>
      <c r="G115" s="120"/>
      <c r="H115" s="129"/>
      <c r="I115" s="129"/>
      <c r="J115" s="129"/>
      <c r="K115" s="120"/>
      <c r="L115" s="129"/>
      <c r="M115" s="129"/>
      <c r="N115" s="129"/>
      <c r="O115" s="120"/>
    </row>
    <row r="116" spans="1:15" s="14" customFormat="1" ht="14.1" customHeight="1">
      <c r="A116" s="95"/>
      <c r="B116" s="129"/>
      <c r="C116" s="120"/>
      <c r="D116" s="129"/>
      <c r="E116" s="129"/>
      <c r="F116" s="129"/>
      <c r="G116" s="120"/>
      <c r="H116" s="129"/>
      <c r="I116" s="129"/>
      <c r="J116" s="129"/>
      <c r="K116" s="120"/>
      <c r="L116" s="129"/>
      <c r="M116" s="129"/>
      <c r="N116" s="129"/>
      <c r="O116" s="120"/>
    </row>
    <row r="117" spans="1:15" s="14" customFormat="1" ht="14.1" customHeight="1">
      <c r="A117" s="115" t="s">
        <v>137</v>
      </c>
      <c r="B117" s="126"/>
      <c r="C117" s="127"/>
      <c r="D117" s="126"/>
      <c r="E117" s="126"/>
      <c r="F117" s="126"/>
      <c r="G117" s="127"/>
      <c r="H117" s="126"/>
      <c r="I117" s="126"/>
      <c r="J117" s="126"/>
      <c r="K117" s="127"/>
      <c r="L117" s="126"/>
      <c r="M117" s="126"/>
      <c r="N117" s="126"/>
      <c r="O117" s="127"/>
    </row>
    <row r="118" spans="1:15" s="13" customFormat="1" ht="14.1" customHeight="1">
      <c r="A118" s="94"/>
      <c r="B118" s="129"/>
      <c r="C118" s="120"/>
      <c r="D118" s="129"/>
      <c r="E118" s="129"/>
      <c r="F118" s="129"/>
      <c r="G118" s="120"/>
      <c r="H118" s="129"/>
      <c r="I118" s="129"/>
      <c r="J118" s="129"/>
      <c r="K118" s="120"/>
      <c r="L118" s="129"/>
      <c r="M118" s="129"/>
      <c r="N118" s="129"/>
      <c r="O118" s="120"/>
    </row>
    <row r="119" spans="1:15" s="13" customFormat="1" ht="14.1" customHeight="1">
      <c r="A119" s="94" t="s">
        <v>227</v>
      </c>
      <c r="B119" s="131">
        <v>1.617</v>
      </c>
      <c r="C119" s="130">
        <v>1.6479999999999999</v>
      </c>
      <c r="D119" s="131">
        <v>1.7609999999999999</v>
      </c>
      <c r="E119" s="131">
        <v>1.5980000000000001</v>
      </c>
      <c r="F119" s="131">
        <v>1.5580000000000001</v>
      </c>
      <c r="G119" s="130">
        <v>1.6220000000000001</v>
      </c>
      <c r="H119" s="131">
        <v>1.8118721019313737</v>
      </c>
      <c r="I119" s="131">
        <v>1.6030031047135196</v>
      </c>
      <c r="J119" s="131">
        <v>1.53</v>
      </c>
      <c r="K119" s="130">
        <v>1.5980516914640539</v>
      </c>
      <c r="L119" s="131">
        <v>1.798</v>
      </c>
      <c r="M119" s="131">
        <v>1.6339999999999999</v>
      </c>
      <c r="N119" s="131">
        <v>1.593</v>
      </c>
      <c r="O119" s="130">
        <v>1.627494052659167</v>
      </c>
    </row>
    <row r="120" spans="1:15" s="13" customFormat="1" ht="14.1" customHeight="1">
      <c r="A120" s="105" t="s">
        <v>226</v>
      </c>
      <c r="B120" s="131">
        <v>0.34599999999999997</v>
      </c>
      <c r="C120" s="130">
        <v>0.34399999999999997</v>
      </c>
      <c r="D120" s="131">
        <v>0.34100000000000003</v>
      </c>
      <c r="E120" s="131">
        <v>0.34300000000000003</v>
      </c>
      <c r="F120" s="131">
        <v>0.35299999999999998</v>
      </c>
      <c r="G120" s="130">
        <v>0.35399999999999998</v>
      </c>
      <c r="H120" s="131">
        <v>0.35239708529240543</v>
      </c>
      <c r="I120" s="131">
        <v>0.35500481938863188</v>
      </c>
      <c r="J120" s="131">
        <v>0.35099999999999998</v>
      </c>
      <c r="K120" s="130">
        <v>0.34248389232483406</v>
      </c>
      <c r="L120" s="131">
        <v>0.33</v>
      </c>
      <c r="M120" s="131">
        <v>0.34100000000000003</v>
      </c>
      <c r="N120" s="131">
        <v>0.34300000000000003</v>
      </c>
      <c r="O120" s="130">
        <v>0.34300000000000003</v>
      </c>
    </row>
    <row r="121" spans="1:15" s="14" customFormat="1" ht="14.1" customHeight="1">
      <c r="A121" s="105" t="s">
        <v>225</v>
      </c>
      <c r="B121" s="146">
        <v>349814</v>
      </c>
      <c r="C121" s="145">
        <v>351143</v>
      </c>
      <c r="D121" s="146">
        <v>375337</v>
      </c>
      <c r="E121" s="146">
        <v>340032</v>
      </c>
      <c r="F121" s="146">
        <v>340850</v>
      </c>
      <c r="G121" s="145">
        <v>355926</v>
      </c>
      <c r="H121" s="146">
        <v>395885</v>
      </c>
      <c r="I121" s="146">
        <v>352840</v>
      </c>
      <c r="J121" s="146">
        <v>332833</v>
      </c>
      <c r="K121" s="145">
        <v>339344</v>
      </c>
      <c r="L121" s="146">
        <v>367524</v>
      </c>
      <c r="M121" s="146">
        <v>345863</v>
      </c>
      <c r="N121" s="146">
        <v>328544</v>
      </c>
      <c r="O121" s="145">
        <v>341645</v>
      </c>
    </row>
    <row r="122" spans="1:15" s="14" customFormat="1" ht="14.1" customHeight="1">
      <c r="A122" s="99" t="s">
        <v>139</v>
      </c>
      <c r="B122" s="129">
        <v>0.374</v>
      </c>
      <c r="C122" s="128">
        <v>0.38100000000000001</v>
      </c>
      <c r="D122" s="129">
        <v>0.35399999999999998</v>
      </c>
      <c r="E122" s="129">
        <v>0.40200000000000002</v>
      </c>
      <c r="F122" s="129">
        <v>0.41</v>
      </c>
      <c r="G122" s="128">
        <v>0.376</v>
      </c>
      <c r="H122" s="129">
        <v>0.34499999999999997</v>
      </c>
      <c r="I122" s="129">
        <v>0.38400000000000001</v>
      </c>
      <c r="J122" s="129">
        <v>0.41899999999999998</v>
      </c>
      <c r="K122" s="128">
        <v>0.41810669998585503</v>
      </c>
      <c r="L122" s="129">
        <v>0.39200000000000002</v>
      </c>
      <c r="M122" s="129">
        <v>0.42899999999999999</v>
      </c>
      <c r="N122" s="129">
        <v>0.45300000000000001</v>
      </c>
      <c r="O122" s="128">
        <v>0.442</v>
      </c>
    </row>
    <row r="123" spans="1:15" s="13" customFormat="1" ht="14.1" customHeight="1">
      <c r="A123" s="107" t="s">
        <v>153</v>
      </c>
      <c r="B123" s="151">
        <v>151</v>
      </c>
      <c r="C123" s="150">
        <v>158</v>
      </c>
      <c r="D123" s="151">
        <v>160</v>
      </c>
      <c r="E123" s="151">
        <v>161</v>
      </c>
      <c r="F123" s="151">
        <v>162</v>
      </c>
      <c r="G123" s="150">
        <v>168</v>
      </c>
      <c r="H123" s="151">
        <v>168</v>
      </c>
      <c r="I123" s="151">
        <v>166</v>
      </c>
      <c r="J123" s="151">
        <v>164</v>
      </c>
      <c r="K123" s="376">
        <v>177.50914724149121</v>
      </c>
      <c r="L123" s="199">
        <v>180.00630320545702</v>
      </c>
      <c r="M123" s="151">
        <v>179</v>
      </c>
      <c r="N123" s="151">
        <v>158</v>
      </c>
      <c r="O123" s="150">
        <v>169</v>
      </c>
    </row>
    <row r="124" spans="1:15" s="13" customFormat="1" ht="14.1" customHeight="1">
      <c r="A124" s="94" t="s">
        <v>146</v>
      </c>
      <c r="B124" s="146">
        <v>3175</v>
      </c>
      <c r="C124" s="145">
        <v>3333</v>
      </c>
      <c r="D124" s="146">
        <v>3427</v>
      </c>
      <c r="E124" s="146">
        <v>3358</v>
      </c>
      <c r="F124" s="146">
        <v>2743</v>
      </c>
      <c r="G124" s="145">
        <v>2884</v>
      </c>
      <c r="H124" s="146">
        <v>2914</v>
      </c>
      <c r="I124" s="146">
        <v>2815</v>
      </c>
      <c r="J124" s="146">
        <v>2729</v>
      </c>
      <c r="K124" s="145">
        <v>2807</v>
      </c>
      <c r="L124" s="146">
        <v>2865</v>
      </c>
      <c r="M124" s="146">
        <v>2790</v>
      </c>
      <c r="N124" s="146">
        <v>2630</v>
      </c>
      <c r="O124" s="145">
        <v>2791</v>
      </c>
    </row>
    <row r="125" spans="1:15" s="13" customFormat="1" ht="14.1" customHeight="1">
      <c r="A125" s="93"/>
      <c r="B125" s="129"/>
      <c r="C125" s="120"/>
      <c r="D125" s="129"/>
      <c r="E125" s="129"/>
      <c r="F125" s="129"/>
      <c r="G125" s="120"/>
      <c r="H125" s="129"/>
      <c r="I125" s="129"/>
      <c r="J125" s="129"/>
      <c r="K125" s="120"/>
      <c r="L125" s="129"/>
      <c r="M125" s="129"/>
      <c r="N125" s="129"/>
      <c r="O125" s="120"/>
    </row>
    <row r="126" spans="1:15" s="14" customFormat="1" ht="14.1" customHeight="1">
      <c r="A126" s="115" t="s">
        <v>123</v>
      </c>
      <c r="B126" s="126"/>
      <c r="C126" s="127"/>
      <c r="D126" s="126"/>
      <c r="E126" s="126"/>
      <c r="F126" s="126"/>
      <c r="G126" s="127"/>
      <c r="H126" s="126"/>
      <c r="I126" s="126"/>
      <c r="J126" s="126"/>
      <c r="K126" s="127"/>
      <c r="L126" s="126"/>
      <c r="M126" s="126"/>
      <c r="N126" s="126"/>
      <c r="O126" s="127"/>
    </row>
    <row r="127" spans="1:15" s="14" customFormat="1" ht="14.1" customHeight="1">
      <c r="A127" s="104"/>
      <c r="B127" s="129"/>
      <c r="C127" s="128"/>
      <c r="D127" s="129"/>
      <c r="E127" s="129"/>
      <c r="F127" s="129"/>
      <c r="G127" s="128"/>
      <c r="H127" s="129"/>
      <c r="I127" s="129"/>
      <c r="J127" s="129"/>
      <c r="K127" s="128"/>
      <c r="L127" s="129"/>
      <c r="M127" s="129"/>
      <c r="N127" s="129"/>
      <c r="O127" s="128"/>
    </row>
    <row r="128" spans="1:15" s="12" customFormat="1" ht="14.1" customHeight="1">
      <c r="A128" s="112" t="s">
        <v>124</v>
      </c>
      <c r="B128" s="129"/>
      <c r="C128" s="128"/>
      <c r="D128" s="129"/>
      <c r="E128" s="129"/>
      <c r="F128" s="129"/>
      <c r="G128" s="128"/>
      <c r="H128" s="129"/>
      <c r="I128" s="129"/>
      <c r="J128" s="129"/>
      <c r="K128" s="128"/>
      <c r="L128" s="129"/>
      <c r="M128" s="129"/>
      <c r="N128" s="129"/>
      <c r="O128" s="128"/>
    </row>
    <row r="129" spans="1:15" s="13" customFormat="1" ht="14.1" customHeight="1">
      <c r="A129" s="92" t="s">
        <v>147</v>
      </c>
      <c r="B129" s="129">
        <v>0.26200000000000001</v>
      </c>
      <c r="C129" s="128">
        <v>0.26200000000000001</v>
      </c>
      <c r="D129" s="129">
        <v>0.26200000000000001</v>
      </c>
      <c r="E129" s="129">
        <v>0.26</v>
      </c>
      <c r="F129" s="129">
        <v>0.25600000000000001</v>
      </c>
      <c r="G129" s="128">
        <v>0.25700000000000001</v>
      </c>
      <c r="H129" s="129">
        <v>0.25600000000000001</v>
      </c>
      <c r="I129" s="129">
        <v>0.25427979359999997</v>
      </c>
      <c r="J129" s="129">
        <v>0.251</v>
      </c>
      <c r="K129" s="128">
        <v>0.25076914799999994</v>
      </c>
      <c r="L129" s="129">
        <v>0.23599999999999999</v>
      </c>
      <c r="M129" s="129">
        <v>0.23400000000000001</v>
      </c>
      <c r="N129" s="129">
        <v>0.23</v>
      </c>
      <c r="O129" s="128">
        <v>0.23083582896000002</v>
      </c>
    </row>
    <row r="130" spans="1:15" s="14" customFormat="1" ht="14.1" customHeight="1">
      <c r="A130" s="104" t="s">
        <v>196</v>
      </c>
      <c r="B130" s="148"/>
      <c r="C130" s="147"/>
      <c r="D130" s="148"/>
      <c r="E130" s="148">
        <v>155179</v>
      </c>
      <c r="F130" s="148">
        <v>152935</v>
      </c>
      <c r="G130" s="147">
        <v>153579</v>
      </c>
      <c r="H130" s="148">
        <v>153318</v>
      </c>
      <c r="I130" s="148">
        <v>152119</v>
      </c>
      <c r="J130" s="148">
        <v>150004</v>
      </c>
      <c r="K130" s="147">
        <v>150177</v>
      </c>
      <c r="L130" s="148">
        <v>149902</v>
      </c>
      <c r="M130" s="148">
        <v>148551</v>
      </c>
      <c r="N130" s="148">
        <v>146310</v>
      </c>
      <c r="O130" s="147">
        <v>146663</v>
      </c>
    </row>
    <row r="131" spans="1:15" s="12" customFormat="1" ht="14.1" customHeight="1">
      <c r="A131" s="104" t="s">
        <v>125</v>
      </c>
      <c r="B131" s="148">
        <v>80377</v>
      </c>
      <c r="C131" s="147">
        <v>156118</v>
      </c>
      <c r="D131" s="148">
        <v>227549</v>
      </c>
      <c r="E131" s="148">
        <v>300312</v>
      </c>
      <c r="F131" s="148">
        <v>69973</v>
      </c>
      <c r="G131" s="147">
        <v>138054</v>
      </c>
      <c r="H131" s="148">
        <v>201436</v>
      </c>
      <c r="I131" s="148">
        <v>265911</v>
      </c>
      <c r="J131" s="148">
        <v>59399.475679999996</v>
      </c>
      <c r="K131" s="147">
        <v>117932.26967000001</v>
      </c>
      <c r="L131" s="148">
        <v>170592</v>
      </c>
      <c r="M131" s="148">
        <v>224995</v>
      </c>
      <c r="N131" s="148">
        <v>51736</v>
      </c>
      <c r="O131" s="147">
        <v>99747.927190000002</v>
      </c>
    </row>
    <row r="132" spans="1:15" s="13" customFormat="1" ht="14.1" customHeight="1">
      <c r="A132" s="104"/>
      <c r="B132" s="129"/>
      <c r="C132" s="120"/>
      <c r="D132" s="129"/>
      <c r="E132" s="129"/>
      <c r="F132" s="129"/>
      <c r="G132" s="120"/>
      <c r="H132" s="129"/>
      <c r="I132" s="129"/>
      <c r="J132" s="129"/>
      <c r="K132" s="120"/>
      <c r="L132" s="129"/>
      <c r="M132" s="129"/>
      <c r="N132" s="129"/>
      <c r="O132" s="120"/>
    </row>
    <row r="133" spans="1:15" s="13" customFormat="1" ht="14.1" customHeight="1">
      <c r="A133" s="111" t="s">
        <v>148</v>
      </c>
      <c r="B133" s="129"/>
      <c r="C133" s="120"/>
      <c r="D133" s="129"/>
      <c r="E133" s="129"/>
      <c r="F133" s="129"/>
      <c r="G133" s="120"/>
      <c r="H133" s="129"/>
      <c r="I133" s="129"/>
      <c r="J133" s="129"/>
      <c r="K133" s="120"/>
      <c r="L133" s="129"/>
      <c r="M133" s="129"/>
      <c r="N133" s="129"/>
      <c r="O133" s="120"/>
    </row>
    <row r="134" spans="1:15" s="13" customFormat="1" ht="14.1" customHeight="1">
      <c r="A134" s="108" t="s">
        <v>149</v>
      </c>
      <c r="B134" s="156">
        <v>0.84</v>
      </c>
      <c r="C134" s="155">
        <v>0.83</v>
      </c>
      <c r="D134" s="156">
        <v>0.83</v>
      </c>
      <c r="E134" s="156">
        <v>0.83</v>
      </c>
      <c r="F134" s="156">
        <v>0.82</v>
      </c>
      <c r="G134" s="155">
        <v>0.82299999999999995</v>
      </c>
      <c r="H134" s="156">
        <v>0.81799999999999995</v>
      </c>
      <c r="I134" s="156">
        <v>0.81799999999999995</v>
      </c>
      <c r="J134" s="156">
        <v>0.81799999999999995</v>
      </c>
      <c r="K134" s="155">
        <v>0.81210000000000004</v>
      </c>
      <c r="L134" s="156">
        <v>0.81299999999999994</v>
      </c>
      <c r="M134" s="156">
        <v>0.85799999999999998</v>
      </c>
      <c r="N134" s="156">
        <v>0.84199999999999997</v>
      </c>
      <c r="O134" s="155">
        <v>0.83660000000000001</v>
      </c>
    </row>
    <row r="135" spans="1:15" s="13" customFormat="1" ht="14.1" customHeight="1">
      <c r="A135" s="105" t="s">
        <v>151</v>
      </c>
      <c r="B135" s="146">
        <v>77446</v>
      </c>
      <c r="C135" s="145">
        <v>77572</v>
      </c>
      <c r="D135" s="146">
        <v>79632</v>
      </c>
      <c r="E135" s="146">
        <v>81842</v>
      </c>
      <c r="F135" s="146">
        <v>82951</v>
      </c>
      <c r="G135" s="145">
        <v>85450</v>
      </c>
      <c r="H135" s="146">
        <v>86792</v>
      </c>
      <c r="I135" s="146">
        <v>88840</v>
      </c>
      <c r="J135" s="146">
        <v>89387</v>
      </c>
      <c r="K135" s="145">
        <v>91064</v>
      </c>
      <c r="L135" s="146">
        <v>91586</v>
      </c>
      <c r="M135" s="146">
        <v>91972</v>
      </c>
      <c r="N135" s="146">
        <v>91733</v>
      </c>
      <c r="O135" s="145">
        <v>94302</v>
      </c>
    </row>
    <row r="136" spans="1:15" s="13" customFormat="1" ht="14.1" customHeight="1" thickBot="1">
      <c r="A136" s="114" t="s">
        <v>152</v>
      </c>
      <c r="B136" s="158">
        <v>49321</v>
      </c>
      <c r="C136" s="157">
        <v>50388</v>
      </c>
      <c r="D136" s="158">
        <v>51995</v>
      </c>
      <c r="E136" s="158">
        <v>54248</v>
      </c>
      <c r="F136" s="158">
        <v>55237</v>
      </c>
      <c r="G136" s="157">
        <v>56677</v>
      </c>
      <c r="H136" s="158">
        <v>57393</v>
      </c>
      <c r="I136" s="158">
        <v>59188</v>
      </c>
      <c r="J136" s="158">
        <v>59616</v>
      </c>
      <c r="K136" s="157">
        <v>60394</v>
      </c>
      <c r="L136" s="158">
        <v>60782</v>
      </c>
      <c r="M136" s="158">
        <v>61127</v>
      </c>
      <c r="N136" s="158">
        <v>60759</v>
      </c>
      <c r="O136" s="157">
        <v>61686</v>
      </c>
    </row>
    <row r="137" spans="1:15" s="6" customFormat="1" ht="14.1" customHeight="1">
      <c r="A137" s="93"/>
      <c r="B137" s="93"/>
      <c r="C137" s="173"/>
      <c r="D137" s="93"/>
      <c r="E137" s="173"/>
      <c r="F137" s="93"/>
      <c r="G137" s="173"/>
      <c r="H137" s="93"/>
      <c r="I137" s="173"/>
      <c r="J137" s="173"/>
      <c r="K137" s="173"/>
      <c r="L137" s="173"/>
      <c r="M137" s="173"/>
      <c r="N137" s="173"/>
      <c r="O137" s="173"/>
    </row>
    <row r="138" spans="1:15" s="6" customFormat="1" ht="14.1" customHeight="1">
      <c r="A138" s="109" t="s">
        <v>185</v>
      </c>
      <c r="B138" s="109"/>
      <c r="C138" s="173"/>
      <c r="D138" s="109"/>
      <c r="E138" s="173"/>
      <c r="F138" s="109"/>
      <c r="G138" s="173"/>
      <c r="H138" s="109"/>
      <c r="I138" s="173"/>
      <c r="J138" s="173"/>
      <c r="K138" s="173"/>
      <c r="L138" s="173"/>
      <c r="M138" s="173"/>
      <c r="N138" s="173"/>
      <c r="O138" s="173"/>
    </row>
    <row r="139" spans="1:15" s="6" customFormat="1" ht="14.1" customHeight="1">
      <c r="A139" s="109" t="s">
        <v>223</v>
      </c>
      <c r="B139" s="109"/>
      <c r="C139" s="173"/>
      <c r="D139" s="109"/>
      <c r="E139" s="173"/>
      <c r="F139" s="109"/>
      <c r="G139" s="173"/>
      <c r="H139" s="109"/>
      <c r="I139" s="173"/>
      <c r="J139" s="173"/>
      <c r="K139" s="173"/>
      <c r="L139" s="173"/>
      <c r="M139" s="173"/>
      <c r="N139" s="173"/>
      <c r="O139" s="173"/>
    </row>
    <row r="140" spans="1:15" s="6" customFormat="1" ht="14.1" customHeight="1">
      <c r="A140" s="109" t="s">
        <v>224</v>
      </c>
      <c r="B140" s="109"/>
      <c r="C140" s="173"/>
      <c r="D140" s="109"/>
      <c r="E140" s="173"/>
      <c r="F140" s="109"/>
      <c r="G140" s="173"/>
      <c r="H140" s="109"/>
      <c r="I140" s="173"/>
      <c r="J140" s="173"/>
      <c r="K140" s="173"/>
      <c r="L140" s="173"/>
      <c r="M140" s="173"/>
      <c r="N140" s="173"/>
      <c r="O140" s="173"/>
    </row>
    <row r="141" spans="1:15" s="6" customFormat="1" ht="14.1" customHeight="1">
      <c r="A141" s="109" t="s">
        <v>198</v>
      </c>
      <c r="B141" s="109"/>
      <c r="C141" s="173"/>
      <c r="D141" s="109"/>
      <c r="E141" s="173"/>
      <c r="F141" s="109"/>
      <c r="G141" s="173"/>
      <c r="H141" s="109"/>
      <c r="I141" s="173"/>
      <c r="J141" s="173"/>
      <c r="K141" s="173"/>
      <c r="L141" s="173"/>
      <c r="M141" s="173"/>
      <c r="N141" s="173"/>
      <c r="O141" s="173"/>
    </row>
    <row r="142" spans="1:15" s="6" customFormat="1" ht="14.1" customHeight="1">
      <c r="A142" s="93" t="s">
        <v>221</v>
      </c>
      <c r="B142" s="109"/>
      <c r="C142" s="173"/>
      <c r="D142" s="109"/>
      <c r="E142" s="173"/>
      <c r="F142" s="109"/>
      <c r="G142" s="173"/>
      <c r="H142" s="109"/>
      <c r="I142" s="173"/>
      <c r="J142" s="173"/>
      <c r="K142" s="173"/>
      <c r="L142" s="173"/>
      <c r="M142" s="173"/>
      <c r="N142" s="173"/>
      <c r="O142" s="173"/>
    </row>
    <row r="143" spans="1:15" s="6" customFormat="1" ht="14.1" customHeight="1">
      <c r="A143" s="30" t="s">
        <v>222</v>
      </c>
      <c r="B143" s="167"/>
      <c r="C143" s="7"/>
      <c r="D143" s="167"/>
      <c r="E143" s="7"/>
      <c r="F143" s="167"/>
      <c r="G143" s="7"/>
      <c r="H143" s="167"/>
      <c r="I143" s="7"/>
      <c r="J143" s="7"/>
      <c r="K143" s="7"/>
      <c r="L143" s="7"/>
      <c r="M143" s="7"/>
      <c r="N143" s="7"/>
      <c r="O143" s="7"/>
    </row>
    <row r="144" spans="1:15" s="6" customFormat="1" ht="14.1" customHeight="1">
      <c r="A144" s="93"/>
      <c r="B144" s="167"/>
      <c r="C144" s="7"/>
      <c r="D144" s="167"/>
      <c r="E144" s="7"/>
      <c r="F144" s="167"/>
      <c r="G144" s="7"/>
      <c r="H144" s="167"/>
      <c r="I144" s="7"/>
      <c r="J144" s="7"/>
      <c r="K144" s="7"/>
      <c r="L144" s="7"/>
      <c r="M144" s="7"/>
      <c r="N144" s="7"/>
      <c r="O144" s="7"/>
    </row>
    <row r="145" spans="1:15" s="6" customFormat="1" ht="14.1" customHeight="1">
      <c r="A145" s="93"/>
      <c r="B145" s="167"/>
      <c r="C145" s="7"/>
      <c r="D145" s="167"/>
      <c r="E145" s="7"/>
      <c r="F145" s="167"/>
      <c r="G145" s="7"/>
      <c r="H145" s="167"/>
      <c r="I145" s="7"/>
      <c r="J145" s="7"/>
      <c r="K145" s="7"/>
      <c r="L145" s="7"/>
      <c r="M145" s="7"/>
      <c r="N145" s="7"/>
      <c r="O145" s="7"/>
    </row>
    <row r="146" spans="1:15" s="6" customFormat="1" ht="14.1" customHeight="1">
      <c r="A146" s="93"/>
      <c r="B146" s="167"/>
      <c r="C146" s="7"/>
      <c r="D146" s="167"/>
      <c r="E146" s="7"/>
      <c r="F146" s="167"/>
      <c r="G146" s="7"/>
      <c r="H146" s="167"/>
      <c r="I146" s="7"/>
      <c r="J146" s="7"/>
      <c r="K146" s="7"/>
      <c r="L146" s="7"/>
      <c r="M146" s="7"/>
      <c r="N146" s="7"/>
      <c r="O146" s="7"/>
    </row>
    <row r="147" spans="1:15" s="6" customFormat="1" ht="14.1" customHeight="1">
      <c r="A147" s="93"/>
      <c r="B147" s="167"/>
      <c r="C147" s="7"/>
      <c r="D147" s="167"/>
      <c r="E147" s="7"/>
      <c r="F147" s="167"/>
      <c r="G147" s="7"/>
      <c r="H147" s="167"/>
      <c r="I147" s="7"/>
      <c r="J147" s="7"/>
      <c r="K147" s="7"/>
      <c r="L147" s="7"/>
      <c r="M147" s="7"/>
      <c r="N147" s="7"/>
      <c r="O147" s="7"/>
    </row>
    <row r="148" spans="1:15" s="6" customFormat="1" ht="14.1" customHeight="1">
      <c r="A148" s="93"/>
      <c r="B148" s="167"/>
      <c r="C148" s="7"/>
      <c r="D148" s="167"/>
      <c r="E148" s="7"/>
      <c r="F148" s="167"/>
      <c r="G148" s="7"/>
      <c r="H148" s="167"/>
      <c r="I148" s="7"/>
      <c r="J148" s="7"/>
      <c r="K148" s="7"/>
      <c r="L148" s="7"/>
      <c r="M148" s="7"/>
      <c r="N148" s="7"/>
      <c r="O148" s="7"/>
    </row>
    <row r="149" spans="1:15" s="6" customFormat="1" ht="14.1" customHeight="1">
      <c r="A149" s="93"/>
      <c r="B149" s="167"/>
      <c r="C149" s="7"/>
      <c r="D149" s="167"/>
      <c r="E149" s="7"/>
      <c r="F149" s="167"/>
      <c r="G149" s="7"/>
      <c r="H149" s="167"/>
      <c r="I149" s="7"/>
      <c r="J149" s="7"/>
      <c r="K149" s="7"/>
      <c r="L149" s="7"/>
      <c r="M149" s="7"/>
      <c r="N149" s="7"/>
      <c r="O149" s="7"/>
    </row>
    <row r="150" spans="1:15" s="6" customFormat="1" ht="14.1" customHeight="1">
      <c r="A150" s="93"/>
      <c r="B150" s="168"/>
      <c r="C150" s="7"/>
      <c r="D150" s="168"/>
      <c r="E150" s="7"/>
      <c r="F150" s="168"/>
      <c r="G150" s="7"/>
      <c r="H150" s="168"/>
      <c r="I150" s="7"/>
      <c r="J150" s="7"/>
      <c r="K150" s="7"/>
      <c r="L150" s="7"/>
      <c r="M150" s="7"/>
      <c r="N150" s="7"/>
      <c r="O150" s="7"/>
    </row>
    <row r="151" spans="1:15" s="6" customFormat="1" ht="14.1" customHeight="1">
      <c r="A151" s="93"/>
      <c r="B151" s="31"/>
      <c r="C151" s="7"/>
      <c r="D151" s="31"/>
      <c r="E151" s="7"/>
      <c r="F151" s="168"/>
      <c r="G151" s="7"/>
      <c r="H151" s="168"/>
      <c r="I151" s="7"/>
      <c r="J151" s="7"/>
      <c r="K151" s="7"/>
      <c r="L151" s="7"/>
      <c r="M151" s="7"/>
      <c r="N151" s="7"/>
      <c r="O151" s="7"/>
    </row>
    <row r="152" spans="1:15" s="6" customFormat="1" ht="14.1" customHeight="1">
      <c r="A152" s="93"/>
      <c r="B152" s="31"/>
      <c r="C152" s="7"/>
      <c r="D152" s="31"/>
      <c r="F152" s="168"/>
      <c r="G152" s="7"/>
      <c r="H152" s="168"/>
      <c r="K152" s="7"/>
      <c r="L152" s="7"/>
      <c r="O152" s="7"/>
    </row>
    <row r="153" spans="1:15" s="6" customFormat="1" ht="14.1" customHeight="1">
      <c r="A153" s="93"/>
      <c r="B153" s="31"/>
      <c r="C153" s="9"/>
      <c r="D153" s="31"/>
      <c r="E153" s="192"/>
      <c r="F153" s="168"/>
      <c r="G153" s="9"/>
      <c r="H153" s="168"/>
      <c r="I153" s="192"/>
      <c r="J153" s="192"/>
      <c r="K153" s="9"/>
      <c r="L153" s="9"/>
      <c r="M153" s="192"/>
      <c r="N153" s="192"/>
      <c r="O153" s="9"/>
    </row>
    <row r="154" spans="1:15" s="6" customFormat="1" ht="14.1" customHeight="1">
      <c r="A154" s="94"/>
      <c r="B154" s="31"/>
      <c r="C154" s="9"/>
      <c r="D154" s="31"/>
      <c r="E154" s="192"/>
      <c r="F154" s="168"/>
      <c r="G154" s="9"/>
      <c r="H154" s="168"/>
      <c r="I154" s="192"/>
      <c r="J154" s="192"/>
      <c r="K154" s="9"/>
      <c r="L154" s="9"/>
      <c r="M154" s="192"/>
      <c r="N154" s="192"/>
      <c r="O154" s="9"/>
    </row>
    <row r="155" spans="1:15" s="8" customFormat="1" ht="14.1" customHeight="1">
      <c r="A155" s="93"/>
      <c r="B155" s="31"/>
      <c r="C155" s="9"/>
      <c r="D155" s="31"/>
      <c r="E155" s="192"/>
      <c r="F155" s="168"/>
      <c r="G155" s="9"/>
      <c r="H155" s="168"/>
      <c r="I155" s="192"/>
      <c r="J155" s="192"/>
      <c r="K155" s="9"/>
      <c r="L155" s="9"/>
      <c r="M155" s="192"/>
      <c r="N155" s="192"/>
      <c r="O155" s="9"/>
    </row>
    <row r="156" spans="1:15" s="6" customFormat="1" ht="14.1" customHeight="1">
      <c r="A156" s="93"/>
      <c r="B156" s="31"/>
      <c r="C156" s="9"/>
      <c r="D156" s="31"/>
      <c r="E156" s="9"/>
      <c r="F156" s="168"/>
      <c r="G156" s="9"/>
      <c r="H156" s="168"/>
      <c r="I156" s="9"/>
      <c r="J156" s="9"/>
      <c r="K156" s="9"/>
      <c r="L156" s="9"/>
      <c r="M156" s="9"/>
      <c r="N156" s="9"/>
      <c r="O156" s="9"/>
    </row>
    <row r="157" spans="1:15" s="6" customFormat="1" ht="14.1" customHeight="1">
      <c r="A157" s="93"/>
      <c r="B157" s="168"/>
      <c r="C157" s="9"/>
      <c r="D157" s="168"/>
      <c r="E157" s="9"/>
      <c r="F157" s="168"/>
      <c r="G157" s="9"/>
      <c r="H157" s="168"/>
      <c r="I157" s="9"/>
      <c r="J157" s="9"/>
      <c r="K157" s="9"/>
      <c r="L157" s="9"/>
      <c r="M157" s="9"/>
      <c r="N157" s="9"/>
      <c r="O157" s="9"/>
    </row>
    <row r="158" spans="1:15" s="6" customFormat="1" ht="14.1" customHeight="1">
      <c r="A158" s="93"/>
      <c r="B158" s="168"/>
      <c r="C158" s="9"/>
      <c r="D158" s="168"/>
      <c r="E158" s="9"/>
      <c r="F158" s="168"/>
      <c r="G158" s="9"/>
      <c r="H158" s="168"/>
      <c r="I158" s="9"/>
      <c r="J158" s="9"/>
      <c r="K158" s="9"/>
      <c r="L158" s="9"/>
      <c r="M158" s="9"/>
      <c r="N158" s="9"/>
      <c r="O158" s="9"/>
    </row>
    <row r="159" spans="1:15" s="6" customFormat="1" ht="14.1" customHeight="1">
      <c r="A159" s="93"/>
      <c r="B159" s="168"/>
      <c r="C159" s="9"/>
      <c r="D159" s="168"/>
      <c r="E159" s="9"/>
      <c r="F159" s="168"/>
      <c r="G159" s="9"/>
      <c r="H159" s="168"/>
      <c r="I159" s="9"/>
      <c r="J159" s="9"/>
      <c r="K159" s="9"/>
      <c r="L159" s="9"/>
      <c r="M159" s="9"/>
      <c r="N159" s="9"/>
      <c r="O159" s="9"/>
    </row>
    <row r="160" spans="1:15" s="6" customFormat="1" ht="14.1" customHeight="1">
      <c r="A160" s="93"/>
      <c r="B160" s="168"/>
      <c r="C160" s="9"/>
      <c r="D160" s="168"/>
      <c r="E160" s="9"/>
      <c r="F160" s="168"/>
      <c r="G160" s="9"/>
      <c r="H160" s="168"/>
      <c r="I160" s="9"/>
      <c r="J160" s="9"/>
      <c r="K160" s="9"/>
      <c r="L160" s="9"/>
      <c r="M160" s="9"/>
      <c r="N160" s="9"/>
      <c r="O160" s="9"/>
    </row>
    <row r="161" spans="1:15" s="6" customFormat="1" ht="14.1" customHeight="1">
      <c r="A161" s="94"/>
      <c r="B161" s="168"/>
      <c r="C161" s="9"/>
      <c r="D161" s="168"/>
      <c r="E161" s="9"/>
      <c r="F161" s="168"/>
      <c r="G161" s="9"/>
      <c r="H161" s="168"/>
      <c r="I161" s="9"/>
      <c r="J161" s="9"/>
      <c r="K161" s="9"/>
      <c r="L161" s="9"/>
      <c r="M161" s="9"/>
      <c r="N161" s="9"/>
      <c r="O161" s="9"/>
    </row>
    <row r="162" spans="1:15" s="6" customFormat="1" ht="14.1" customHeight="1">
      <c r="A162" s="94"/>
      <c r="B162" s="168"/>
      <c r="C162" s="9"/>
      <c r="D162" s="168"/>
      <c r="E162" s="9"/>
      <c r="F162" s="168"/>
      <c r="G162" s="9"/>
      <c r="H162" s="168"/>
      <c r="I162" s="9"/>
      <c r="J162" s="9"/>
      <c r="K162" s="9"/>
      <c r="L162" s="9"/>
      <c r="M162" s="9"/>
      <c r="N162" s="9"/>
      <c r="O162" s="9"/>
    </row>
    <row r="163" spans="1:15" s="6" customFormat="1" ht="14.1" customHeight="1">
      <c r="A163" s="97"/>
      <c r="B163" s="168"/>
      <c r="C163" s="9"/>
      <c r="D163" s="168"/>
      <c r="E163" s="9"/>
      <c r="F163" s="168"/>
      <c r="G163" s="9"/>
      <c r="H163" s="168"/>
      <c r="I163" s="9"/>
      <c r="J163" s="9"/>
      <c r="K163" s="9"/>
      <c r="L163" s="9"/>
      <c r="M163" s="9"/>
      <c r="N163" s="9"/>
      <c r="O163" s="9"/>
    </row>
    <row r="164" spans="1:15" s="6" customFormat="1" ht="14.1" customHeight="1">
      <c r="A164" s="98"/>
      <c r="B164" s="168"/>
      <c r="C164" s="9"/>
      <c r="D164" s="168"/>
      <c r="E164" s="9"/>
      <c r="F164" s="168"/>
      <c r="G164" s="9"/>
      <c r="H164" s="168"/>
      <c r="I164" s="9"/>
      <c r="J164" s="9"/>
      <c r="K164" s="9"/>
      <c r="L164" s="9"/>
      <c r="M164" s="9"/>
      <c r="N164" s="9"/>
      <c r="O164" s="9"/>
    </row>
    <row r="165" spans="1:15" s="6" customFormat="1" ht="14.1" customHeight="1">
      <c r="A165" s="98"/>
      <c r="B165" s="168"/>
      <c r="C165" s="9"/>
      <c r="D165" s="168"/>
      <c r="E165" s="9"/>
      <c r="F165" s="168"/>
      <c r="G165" s="9"/>
      <c r="H165" s="168"/>
      <c r="I165" s="9"/>
      <c r="J165" s="9"/>
      <c r="K165" s="9"/>
      <c r="L165" s="9"/>
      <c r="M165" s="9"/>
      <c r="N165" s="9"/>
      <c r="O165" s="9"/>
    </row>
    <row r="166" spans="1:15" s="6" customFormat="1" ht="14.1" customHeight="1">
      <c r="A166" s="96"/>
      <c r="B166" s="168"/>
      <c r="C166" s="9"/>
      <c r="D166" s="168"/>
      <c r="E166" s="9"/>
      <c r="F166" s="168"/>
      <c r="G166" s="9"/>
      <c r="H166" s="168"/>
      <c r="I166" s="9"/>
      <c r="J166" s="9"/>
      <c r="K166" s="9"/>
      <c r="L166" s="9"/>
      <c r="M166" s="9"/>
      <c r="N166" s="9"/>
      <c r="O166" s="9"/>
    </row>
    <row r="167" spans="1:15" s="6" customFormat="1" ht="14.1" customHeight="1">
      <c r="A167" s="19"/>
      <c r="B167" s="168"/>
      <c r="C167" s="9"/>
      <c r="D167" s="168"/>
      <c r="E167" s="9"/>
      <c r="F167" s="168"/>
      <c r="G167" s="9"/>
      <c r="H167" s="168"/>
      <c r="I167" s="9"/>
      <c r="J167" s="9"/>
      <c r="K167" s="9"/>
      <c r="L167" s="9"/>
      <c r="M167" s="9"/>
      <c r="N167" s="9"/>
      <c r="O167" s="9"/>
    </row>
    <row r="168" spans="1:15" s="6" customFormat="1" ht="14.1" customHeight="1">
      <c r="A168" s="19"/>
      <c r="B168" s="168"/>
      <c r="C168" s="9"/>
      <c r="D168" s="168"/>
      <c r="E168" s="9"/>
      <c r="F168" s="168"/>
      <c r="G168" s="9"/>
      <c r="H168" s="168"/>
      <c r="I168" s="9"/>
      <c r="J168" s="9"/>
      <c r="K168" s="9"/>
      <c r="L168" s="9"/>
      <c r="M168" s="9"/>
      <c r="N168" s="9"/>
      <c r="O168" s="9"/>
    </row>
    <row r="169" spans="1:15" s="6" customFormat="1" ht="14.1" customHeight="1">
      <c r="A169" s="93"/>
      <c r="B169" s="168"/>
      <c r="C169" s="9"/>
      <c r="D169" s="168"/>
      <c r="E169" s="9"/>
      <c r="F169" s="168"/>
      <c r="G169" s="9"/>
      <c r="H169" s="168"/>
      <c r="I169" s="9"/>
      <c r="J169" s="9"/>
      <c r="K169" s="9"/>
      <c r="L169" s="9"/>
      <c r="M169" s="9"/>
      <c r="N169" s="9"/>
      <c r="O169" s="9"/>
    </row>
    <row r="170" spans="1:15" s="6" customFormat="1" ht="14.1" customHeight="1">
      <c r="A170" s="94"/>
      <c r="B170" s="168"/>
      <c r="C170" s="9"/>
      <c r="D170" s="168"/>
      <c r="E170" s="9"/>
      <c r="F170" s="168"/>
      <c r="G170" s="9"/>
      <c r="H170" s="168"/>
      <c r="I170" s="9"/>
      <c r="J170" s="9"/>
      <c r="K170" s="9"/>
      <c r="L170" s="9"/>
      <c r="M170" s="9"/>
      <c r="N170" s="9"/>
      <c r="O170" s="9"/>
    </row>
    <row r="171" spans="1:15" s="6" customFormat="1" ht="14.1" customHeight="1">
      <c r="A171" s="94"/>
      <c r="B171" s="168"/>
      <c r="C171" s="9"/>
      <c r="D171" s="168"/>
      <c r="E171" s="9"/>
      <c r="F171" s="168"/>
      <c r="G171" s="9"/>
      <c r="H171" s="168"/>
      <c r="I171" s="9"/>
      <c r="J171" s="9"/>
      <c r="K171" s="9"/>
      <c r="L171" s="9"/>
      <c r="M171" s="9"/>
      <c r="N171" s="9"/>
      <c r="O171" s="9"/>
    </row>
    <row r="172" spans="1:15" s="6" customFormat="1" ht="14.1" customHeight="1">
      <c r="A172" s="94"/>
      <c r="B172" s="168"/>
      <c r="C172" s="9"/>
      <c r="D172" s="168"/>
      <c r="E172" s="9"/>
      <c r="F172" s="168"/>
      <c r="G172" s="9"/>
      <c r="H172" s="168"/>
      <c r="I172" s="9"/>
      <c r="J172" s="9"/>
      <c r="K172" s="9"/>
      <c r="L172" s="9"/>
      <c r="M172" s="9"/>
      <c r="N172" s="9"/>
      <c r="O172" s="9"/>
    </row>
    <row r="173" spans="1:15" s="6" customFormat="1" ht="14.1" customHeight="1">
      <c r="A173" s="94"/>
      <c r="B173" s="168"/>
      <c r="C173" s="9"/>
      <c r="D173" s="168"/>
      <c r="E173" s="9"/>
      <c r="F173" s="168"/>
      <c r="G173" s="9"/>
      <c r="H173" s="168"/>
      <c r="I173" s="9"/>
      <c r="J173" s="9"/>
      <c r="K173" s="9"/>
      <c r="L173" s="9"/>
      <c r="M173" s="9"/>
      <c r="N173" s="9"/>
      <c r="O173" s="9"/>
    </row>
    <row r="174" spans="1:15" s="6" customFormat="1" ht="14.1" customHeight="1">
      <c r="A174" s="94"/>
      <c r="B174" s="168"/>
      <c r="C174" s="9"/>
      <c r="D174" s="168"/>
      <c r="E174" s="9"/>
      <c r="F174" s="168"/>
      <c r="G174" s="9"/>
      <c r="H174" s="168"/>
      <c r="I174" s="9"/>
      <c r="J174" s="9"/>
      <c r="K174" s="9"/>
      <c r="L174" s="9"/>
      <c r="M174" s="9"/>
      <c r="N174" s="9"/>
      <c r="O174" s="9"/>
    </row>
    <row r="175" spans="1:15" s="6" customFormat="1" ht="14.1" customHeight="1">
      <c r="A175" s="94"/>
      <c r="B175" s="168"/>
      <c r="C175" s="7"/>
      <c r="D175" s="168"/>
      <c r="E175" s="7"/>
      <c r="F175" s="168"/>
      <c r="G175" s="7"/>
      <c r="H175" s="168"/>
      <c r="I175" s="7"/>
      <c r="J175" s="7"/>
      <c r="K175" s="7"/>
      <c r="L175" s="7"/>
      <c r="M175" s="7"/>
      <c r="N175" s="7"/>
      <c r="O175" s="7"/>
    </row>
    <row r="176" spans="1:15" s="6" customFormat="1" ht="14.1" customHeight="1">
      <c r="A176" s="94"/>
      <c r="B176" s="168"/>
      <c r="C176" s="7"/>
      <c r="D176" s="168"/>
      <c r="E176" s="7"/>
      <c r="F176" s="168"/>
      <c r="G176" s="7"/>
      <c r="H176" s="168"/>
      <c r="I176" s="7"/>
      <c r="J176" s="7"/>
      <c r="K176" s="7"/>
      <c r="L176" s="7"/>
      <c r="M176" s="7"/>
      <c r="N176" s="7"/>
      <c r="O176" s="7"/>
    </row>
    <row r="177" spans="1:15" s="6" customFormat="1" ht="14.1" customHeight="1">
      <c r="A177" s="93"/>
      <c r="B177" s="168"/>
      <c r="C177" s="7"/>
      <c r="D177" s="168"/>
      <c r="E177" s="7"/>
      <c r="F177" s="168"/>
      <c r="G177" s="7"/>
      <c r="H177" s="168"/>
      <c r="I177" s="7"/>
      <c r="J177" s="7"/>
      <c r="K177" s="7"/>
      <c r="L177" s="7"/>
      <c r="M177" s="7"/>
      <c r="N177" s="7"/>
      <c r="O177" s="7"/>
    </row>
    <row r="178" spans="1:15" s="6" customFormat="1" ht="14.1" customHeight="1">
      <c r="A178" s="93"/>
      <c r="B178" s="168"/>
      <c r="C178" s="7"/>
      <c r="D178" s="168"/>
      <c r="E178" s="7"/>
      <c r="F178" s="168"/>
      <c r="G178" s="7"/>
      <c r="H178" s="168"/>
      <c r="I178" s="7"/>
      <c r="J178" s="7"/>
      <c r="K178" s="7"/>
      <c r="L178" s="7"/>
      <c r="M178" s="7"/>
      <c r="N178" s="7"/>
      <c r="O178" s="7"/>
    </row>
    <row r="179" spans="1:15" s="6" customFormat="1" ht="14.1" customHeight="1">
      <c r="A179" s="93"/>
      <c r="B179" s="168"/>
      <c r="C179" s="7"/>
      <c r="D179" s="168"/>
      <c r="E179" s="7"/>
      <c r="F179" s="168"/>
      <c r="G179" s="7"/>
      <c r="H179" s="168"/>
      <c r="I179" s="7"/>
      <c r="J179" s="7"/>
      <c r="K179" s="7"/>
      <c r="L179" s="7"/>
      <c r="M179" s="7"/>
      <c r="N179" s="7"/>
      <c r="O179" s="7"/>
    </row>
    <row r="180" spans="1:15" s="6" customFormat="1" ht="14.1" customHeight="1">
      <c r="A180" s="93"/>
      <c r="B180" s="168"/>
      <c r="C180" s="7"/>
      <c r="D180" s="168"/>
      <c r="E180" s="7"/>
      <c r="F180" s="168"/>
      <c r="G180" s="7"/>
      <c r="H180" s="168"/>
      <c r="I180" s="7"/>
      <c r="J180" s="7"/>
      <c r="K180" s="7"/>
      <c r="L180" s="7"/>
      <c r="M180" s="7"/>
      <c r="N180" s="7"/>
      <c r="O180" s="7"/>
    </row>
    <row r="181" spans="1:15" s="6" customFormat="1" ht="14.1" customHeight="1">
      <c r="A181" s="93"/>
      <c r="B181" s="168"/>
      <c r="C181" s="7"/>
      <c r="D181" s="168"/>
      <c r="E181" s="7"/>
      <c r="F181" s="168"/>
      <c r="G181" s="7"/>
      <c r="H181" s="168"/>
      <c r="I181" s="7"/>
      <c r="J181" s="7"/>
      <c r="K181" s="7"/>
      <c r="L181" s="7"/>
      <c r="M181" s="7"/>
      <c r="N181" s="7"/>
      <c r="O181" s="7"/>
    </row>
    <row r="182" spans="1:15" s="6" customFormat="1" ht="14.1" customHeight="1">
      <c r="A182" s="94"/>
      <c r="B182" s="168"/>
      <c r="C182" s="7"/>
      <c r="D182" s="168"/>
      <c r="E182" s="7"/>
      <c r="F182" s="168"/>
      <c r="G182" s="7"/>
      <c r="H182" s="168"/>
      <c r="I182" s="7"/>
      <c r="J182" s="7"/>
      <c r="K182" s="7"/>
      <c r="L182" s="7"/>
      <c r="M182" s="7"/>
      <c r="N182" s="7"/>
      <c r="O182" s="7"/>
    </row>
    <row r="183" spans="1:15" s="6" customFormat="1" ht="14.1" customHeight="1">
      <c r="A183" s="94"/>
      <c r="B183" s="168"/>
      <c r="C183" s="7"/>
      <c r="D183" s="168"/>
      <c r="E183" s="7"/>
      <c r="F183" s="168"/>
      <c r="G183" s="7"/>
      <c r="H183" s="168"/>
      <c r="I183" s="7"/>
      <c r="J183" s="7"/>
      <c r="K183" s="7"/>
      <c r="L183" s="7"/>
      <c r="M183" s="7"/>
      <c r="N183" s="7"/>
      <c r="O183" s="7"/>
    </row>
    <row r="184" spans="1:15" s="6" customFormat="1" ht="14.1" customHeight="1">
      <c r="A184" s="94"/>
      <c r="B184" s="168"/>
      <c r="C184" s="7"/>
      <c r="D184" s="168"/>
      <c r="E184" s="7"/>
      <c r="F184" s="168"/>
      <c r="G184" s="7"/>
      <c r="H184" s="168"/>
      <c r="I184" s="7"/>
      <c r="J184" s="7"/>
      <c r="K184" s="7"/>
      <c r="L184" s="7"/>
      <c r="M184" s="7"/>
      <c r="N184" s="7"/>
      <c r="O184" s="7"/>
    </row>
    <row r="185" spans="1:15" s="6" customFormat="1" ht="14.1" customHeight="1">
      <c r="A185" s="93"/>
      <c r="B185" s="168"/>
      <c r="C185" s="7"/>
      <c r="D185" s="168"/>
      <c r="E185" s="7"/>
      <c r="F185" s="168"/>
      <c r="G185" s="7"/>
      <c r="H185" s="168"/>
      <c r="I185" s="7"/>
      <c r="J185" s="7"/>
      <c r="K185" s="7"/>
      <c r="L185" s="7"/>
      <c r="M185" s="7"/>
      <c r="N185" s="7"/>
      <c r="O185" s="7"/>
    </row>
    <row r="186" spans="1:15" s="6" customFormat="1" ht="14.1" customHeight="1">
      <c r="A186" s="93"/>
      <c r="B186" s="168"/>
      <c r="C186" s="7"/>
      <c r="D186" s="168"/>
      <c r="E186" s="7"/>
      <c r="F186" s="168"/>
      <c r="G186" s="7"/>
      <c r="H186" s="168"/>
      <c r="I186" s="7"/>
      <c r="J186" s="7"/>
      <c r="K186" s="7"/>
      <c r="L186" s="7"/>
      <c r="M186" s="7"/>
      <c r="N186" s="7"/>
      <c r="O186" s="7"/>
    </row>
    <row r="187" spans="1:15" s="6" customFormat="1" ht="14.1" customHeight="1">
      <c r="A187" s="93"/>
      <c r="B187" s="168"/>
      <c r="C187" s="7"/>
      <c r="D187" s="168"/>
      <c r="E187" s="7"/>
      <c r="F187" s="168"/>
      <c r="G187" s="7"/>
      <c r="H187" s="168"/>
      <c r="I187" s="7"/>
      <c r="J187" s="7"/>
      <c r="K187" s="7"/>
      <c r="L187" s="7"/>
      <c r="M187" s="7"/>
      <c r="N187" s="7"/>
      <c r="O187" s="7"/>
    </row>
    <row r="188" spans="1:15" s="6" customFormat="1" ht="14.1" customHeight="1">
      <c r="A188" s="93"/>
      <c r="B188" s="168"/>
      <c r="C188" s="7"/>
      <c r="D188" s="168"/>
      <c r="E188" s="7"/>
      <c r="F188" s="168"/>
      <c r="G188" s="7"/>
      <c r="H188" s="168"/>
      <c r="I188" s="7"/>
      <c r="J188" s="7"/>
      <c r="K188" s="7"/>
      <c r="L188" s="7"/>
      <c r="M188" s="7"/>
      <c r="N188" s="7"/>
      <c r="O188" s="7"/>
    </row>
    <row r="189" spans="1:15" s="6" customFormat="1" ht="14.1" customHeight="1">
      <c r="A189" s="30"/>
      <c r="B189" s="168"/>
      <c r="C189" s="7"/>
      <c r="D189" s="168"/>
      <c r="E189" s="7"/>
      <c r="F189" s="168"/>
      <c r="G189" s="7"/>
      <c r="H189" s="168"/>
      <c r="I189" s="7"/>
      <c r="J189" s="7"/>
      <c r="K189" s="7"/>
      <c r="L189" s="7"/>
      <c r="M189" s="7"/>
      <c r="N189" s="7"/>
      <c r="O189" s="7"/>
    </row>
    <row r="190" spans="1:15" s="6" customFormat="1" ht="14.1" customHeight="1">
      <c r="A190" s="30"/>
      <c r="B190" s="168"/>
      <c r="C190" s="7"/>
      <c r="D190" s="168"/>
      <c r="E190" s="7"/>
      <c r="F190" s="168"/>
      <c r="G190" s="7"/>
      <c r="H190" s="168"/>
      <c r="I190" s="7"/>
      <c r="J190" s="7"/>
      <c r="K190" s="7"/>
      <c r="L190" s="7"/>
      <c r="M190" s="7"/>
      <c r="N190" s="7"/>
      <c r="O190" s="7"/>
    </row>
    <row r="191" spans="1:15" s="6" customFormat="1" ht="14.1" customHeight="1">
      <c r="A191" s="30"/>
      <c r="B191" s="168"/>
      <c r="C191" s="7"/>
      <c r="D191" s="168"/>
      <c r="E191" s="7"/>
      <c r="F191" s="168"/>
      <c r="G191" s="7"/>
      <c r="H191" s="168"/>
      <c r="I191" s="7"/>
      <c r="J191" s="7"/>
      <c r="K191" s="7"/>
      <c r="L191" s="7"/>
      <c r="M191" s="7"/>
      <c r="N191" s="7"/>
      <c r="O191" s="7"/>
    </row>
    <row r="192" spans="1:15" s="6" customFormat="1" ht="14.1" customHeight="1">
      <c r="A192" s="30"/>
      <c r="B192" s="168"/>
      <c r="C192" s="5"/>
      <c r="D192" s="168"/>
      <c r="E192" s="5"/>
      <c r="F192" s="168"/>
      <c r="G192" s="5"/>
      <c r="H192" s="168"/>
      <c r="I192" s="5"/>
      <c r="J192" s="5"/>
      <c r="K192" s="5"/>
      <c r="L192" s="5"/>
      <c r="M192" s="5"/>
      <c r="N192" s="5"/>
      <c r="O192" s="5"/>
    </row>
    <row r="193" spans="1:15" s="6" customFormat="1" ht="14.1" customHeight="1">
      <c r="A193" s="30"/>
      <c r="B193" s="168"/>
      <c r="C193" s="5"/>
      <c r="D193" s="168"/>
      <c r="E193" s="5"/>
      <c r="F193" s="168"/>
      <c r="G193" s="5"/>
      <c r="H193" s="168"/>
      <c r="I193" s="5"/>
      <c r="J193" s="5"/>
      <c r="K193" s="5"/>
      <c r="L193" s="5"/>
      <c r="M193" s="5"/>
      <c r="N193" s="5"/>
      <c r="O193" s="5"/>
    </row>
    <row r="194" spans="1:15" s="6" customFormat="1" ht="14.1" customHeight="1">
      <c r="A194" s="30"/>
      <c r="B194" s="167"/>
      <c r="C194" s="5"/>
      <c r="D194" s="167"/>
      <c r="E194" s="5"/>
      <c r="F194" s="167"/>
      <c r="G194" s="5"/>
      <c r="H194" s="167"/>
      <c r="I194" s="5"/>
      <c r="J194" s="5"/>
      <c r="K194" s="5"/>
      <c r="L194" s="5"/>
      <c r="M194" s="5"/>
      <c r="N194" s="5"/>
      <c r="O194" s="5"/>
    </row>
    <row r="195" spans="1:15" s="6" customFormat="1" ht="14.1" customHeight="1">
      <c r="A195" s="30"/>
      <c r="B195" s="167"/>
      <c r="C195" s="5"/>
      <c r="D195" s="167"/>
      <c r="E195" s="5"/>
      <c r="F195" s="167"/>
      <c r="G195" s="5"/>
      <c r="H195" s="167"/>
      <c r="I195" s="5"/>
      <c r="J195" s="5"/>
      <c r="K195" s="5"/>
      <c r="L195" s="5"/>
      <c r="M195" s="5"/>
      <c r="N195" s="5"/>
      <c r="O195" s="5"/>
    </row>
    <row r="196" spans="1:15" s="6" customFormat="1" ht="14.1" customHeight="1">
      <c r="A196" s="30"/>
      <c r="B196" s="167"/>
      <c r="C196" s="5"/>
      <c r="D196" s="167"/>
      <c r="E196" s="5"/>
      <c r="F196" s="167"/>
      <c r="G196" s="5"/>
      <c r="H196" s="167"/>
      <c r="I196" s="5"/>
      <c r="J196" s="5"/>
      <c r="K196" s="5"/>
      <c r="L196" s="5"/>
      <c r="M196" s="5"/>
      <c r="N196" s="5"/>
      <c r="O196" s="5"/>
    </row>
    <row r="197" spans="1:15" s="6" customFormat="1" ht="14.1" customHeight="1">
      <c r="A197" s="30"/>
      <c r="B197" s="167"/>
      <c r="C197" s="5"/>
      <c r="D197" s="167"/>
      <c r="E197" s="5"/>
      <c r="F197" s="167"/>
      <c r="G197" s="5"/>
      <c r="H197" s="167"/>
      <c r="I197" s="5"/>
      <c r="J197" s="5"/>
      <c r="K197" s="5"/>
      <c r="L197" s="5"/>
      <c r="M197" s="5"/>
      <c r="N197" s="5"/>
      <c r="O197" s="5"/>
    </row>
    <row r="198" spans="1:15" s="6" customFormat="1" ht="14.1" customHeight="1">
      <c r="A198" s="30"/>
      <c r="B198" s="167"/>
      <c r="C198" s="5"/>
      <c r="D198" s="167"/>
      <c r="E198" s="5"/>
      <c r="F198" s="167"/>
      <c r="G198" s="5"/>
      <c r="H198" s="167"/>
      <c r="I198" s="5"/>
      <c r="J198" s="5"/>
      <c r="K198" s="5"/>
      <c r="L198" s="5"/>
      <c r="M198" s="5"/>
      <c r="N198" s="5"/>
      <c r="O198" s="5"/>
    </row>
    <row r="199" spans="1:15" s="6" customFormat="1" ht="14.1" customHeight="1">
      <c r="A199" s="30"/>
      <c r="B199" s="167"/>
      <c r="C199" s="5"/>
      <c r="D199" s="167"/>
      <c r="E199" s="5"/>
      <c r="F199" s="167"/>
      <c r="G199" s="5"/>
      <c r="H199" s="167"/>
      <c r="I199" s="5"/>
      <c r="J199" s="5"/>
      <c r="K199" s="5"/>
      <c r="L199" s="5"/>
      <c r="M199" s="5"/>
      <c r="N199" s="5"/>
      <c r="O199" s="5"/>
    </row>
    <row r="200" spans="1:15" s="6" customFormat="1" ht="14.1" customHeight="1">
      <c r="A200" s="30"/>
      <c r="B200" s="167"/>
      <c r="C200" s="5"/>
      <c r="D200" s="167"/>
      <c r="E200" s="5"/>
      <c r="F200" s="167"/>
      <c r="G200" s="5"/>
      <c r="H200" s="167"/>
      <c r="I200" s="5"/>
      <c r="J200" s="5"/>
      <c r="K200" s="5"/>
      <c r="L200" s="5"/>
      <c r="M200" s="5"/>
      <c r="N200" s="5"/>
      <c r="O200" s="5"/>
    </row>
    <row r="201" spans="1:15" s="6" customFormat="1" ht="14.1" customHeight="1">
      <c r="A201" s="30"/>
      <c r="B201" s="167"/>
      <c r="C201" s="5"/>
      <c r="D201" s="167"/>
      <c r="E201" s="5"/>
      <c r="F201" s="167"/>
      <c r="G201" s="5"/>
      <c r="H201" s="167"/>
      <c r="I201" s="5"/>
      <c r="J201" s="5"/>
      <c r="K201" s="5"/>
      <c r="L201" s="5"/>
      <c r="M201" s="5"/>
      <c r="N201" s="5"/>
      <c r="O201" s="5"/>
    </row>
    <row r="202" spans="1:15" s="6" customFormat="1" ht="14.1" customHeight="1">
      <c r="A202" s="30"/>
      <c r="B202" s="167"/>
      <c r="C202" s="5"/>
      <c r="D202" s="167"/>
      <c r="E202" s="5"/>
      <c r="F202" s="167"/>
      <c r="G202" s="5"/>
      <c r="H202" s="167"/>
      <c r="I202" s="5"/>
      <c r="J202" s="5"/>
      <c r="K202" s="5"/>
      <c r="L202" s="5"/>
      <c r="M202" s="5"/>
      <c r="N202" s="5"/>
      <c r="O202" s="5"/>
    </row>
    <row r="203" spans="1:15" s="6" customFormat="1" ht="14.1" customHeight="1">
      <c r="A203" s="30"/>
      <c r="B203" s="167"/>
      <c r="C203" s="5"/>
      <c r="D203" s="167"/>
      <c r="E203" s="5"/>
      <c r="F203" s="167"/>
      <c r="G203" s="5"/>
      <c r="H203" s="167"/>
      <c r="I203" s="5"/>
      <c r="J203" s="5"/>
      <c r="K203" s="5"/>
      <c r="L203" s="5"/>
      <c r="M203" s="5"/>
      <c r="N203" s="5"/>
      <c r="O203" s="5"/>
    </row>
    <row r="204" spans="1:15" s="6" customFormat="1" ht="14.1" customHeight="1">
      <c r="A204" s="30"/>
      <c r="B204" s="167"/>
      <c r="C204" s="5"/>
      <c r="D204" s="167"/>
      <c r="E204" s="5"/>
      <c r="F204" s="167"/>
      <c r="G204" s="5"/>
      <c r="H204" s="167"/>
      <c r="I204" s="5"/>
      <c r="J204" s="5"/>
      <c r="K204" s="5"/>
      <c r="L204" s="5"/>
      <c r="M204" s="5"/>
      <c r="N204" s="5"/>
      <c r="O204" s="5"/>
    </row>
    <row r="205" spans="1:15" s="6" customFormat="1" ht="14.1" customHeight="1">
      <c r="A205" s="30"/>
      <c r="B205" s="167"/>
      <c r="C205" s="5"/>
      <c r="D205" s="167"/>
      <c r="E205" s="5"/>
      <c r="F205" s="167"/>
      <c r="G205" s="5"/>
      <c r="H205" s="167"/>
      <c r="I205" s="5"/>
      <c r="J205" s="5"/>
      <c r="K205" s="5"/>
      <c r="L205" s="5"/>
      <c r="M205" s="5"/>
      <c r="N205" s="5"/>
      <c r="O205" s="5"/>
    </row>
    <row r="206" spans="1:15" s="6" customFormat="1" ht="14.1" customHeight="1">
      <c r="A206" s="30"/>
      <c r="B206" s="167"/>
      <c r="C206" s="5"/>
      <c r="D206" s="167"/>
      <c r="E206" s="5"/>
      <c r="F206" s="167"/>
      <c r="G206" s="5"/>
      <c r="H206" s="167"/>
      <c r="I206" s="5"/>
      <c r="J206" s="5"/>
      <c r="K206" s="5"/>
      <c r="L206" s="5"/>
      <c r="M206" s="5"/>
      <c r="N206" s="5"/>
      <c r="O206" s="5"/>
    </row>
    <row r="207" spans="1:15" s="6" customFormat="1" ht="14.1" customHeight="1">
      <c r="A207" s="30"/>
      <c r="B207" s="167"/>
      <c r="C207" s="5"/>
      <c r="D207" s="167"/>
      <c r="E207" s="5"/>
      <c r="F207" s="167"/>
      <c r="G207" s="5"/>
      <c r="H207" s="167"/>
      <c r="I207" s="5"/>
      <c r="J207" s="5"/>
      <c r="K207" s="5"/>
      <c r="L207" s="5"/>
      <c r="M207" s="5"/>
      <c r="N207" s="5"/>
      <c r="O207" s="5"/>
    </row>
    <row r="208" spans="1:15" s="6" customFormat="1" ht="14.1" customHeight="1">
      <c r="A208" s="30"/>
      <c r="B208" s="167"/>
      <c r="C208" s="5"/>
      <c r="D208" s="167"/>
      <c r="E208" s="5"/>
      <c r="F208" s="167"/>
      <c r="G208" s="5"/>
      <c r="H208" s="167"/>
      <c r="I208" s="5"/>
      <c r="J208" s="5"/>
      <c r="K208" s="5"/>
      <c r="L208" s="5"/>
      <c r="M208" s="5"/>
      <c r="N208" s="5"/>
      <c r="O208" s="5"/>
    </row>
    <row r="209" spans="1:15" s="6" customFormat="1" ht="14.1" customHeight="1">
      <c r="A209" s="30"/>
      <c r="B209" s="167"/>
      <c r="C209" s="5"/>
      <c r="D209" s="167"/>
      <c r="E209" s="5"/>
      <c r="F209" s="167"/>
      <c r="G209" s="5"/>
      <c r="H209" s="167"/>
      <c r="I209" s="5"/>
      <c r="J209" s="5"/>
      <c r="K209" s="5"/>
      <c r="L209" s="5"/>
      <c r="M209" s="5"/>
      <c r="N209" s="5"/>
      <c r="O209" s="5"/>
    </row>
    <row r="210" spans="1:15" s="6" customFormat="1" ht="14.1" customHeight="1">
      <c r="A210" s="30"/>
      <c r="B210" s="167"/>
      <c r="C210" s="5"/>
      <c r="D210" s="167"/>
      <c r="E210" s="5"/>
      <c r="F210" s="167"/>
      <c r="G210" s="5"/>
      <c r="H210" s="167"/>
      <c r="I210" s="5"/>
      <c r="J210" s="5"/>
      <c r="K210" s="5"/>
      <c r="L210" s="5"/>
      <c r="M210" s="5"/>
      <c r="N210" s="5"/>
      <c r="O210" s="5"/>
    </row>
    <row r="211" spans="1:15" s="6" customFormat="1" ht="14.1" customHeight="1">
      <c r="A211" s="30"/>
      <c r="B211" s="167"/>
      <c r="C211" s="5"/>
      <c r="D211" s="167"/>
      <c r="E211" s="5"/>
      <c r="F211" s="167"/>
      <c r="G211" s="5"/>
      <c r="H211" s="167"/>
      <c r="I211" s="5"/>
      <c r="J211" s="5"/>
      <c r="K211" s="5"/>
      <c r="L211" s="5"/>
      <c r="M211" s="5"/>
      <c r="N211" s="5"/>
      <c r="O211" s="5"/>
    </row>
    <row r="212" spans="1:15" s="6" customFormat="1" ht="14.1" customHeight="1">
      <c r="A212" s="30"/>
      <c r="B212" s="167"/>
      <c r="C212" s="5"/>
      <c r="D212" s="167"/>
      <c r="E212" s="5"/>
      <c r="F212" s="167"/>
      <c r="G212" s="5"/>
      <c r="H212" s="167"/>
      <c r="I212" s="5"/>
      <c r="J212" s="5"/>
      <c r="K212" s="5"/>
      <c r="L212" s="5"/>
      <c r="M212" s="5"/>
      <c r="N212" s="5"/>
      <c r="O212" s="5"/>
    </row>
    <row r="213" spans="1:15" s="6" customFormat="1" ht="14.1" customHeight="1">
      <c r="A213" s="30"/>
      <c r="B213" s="167"/>
      <c r="C213" s="5"/>
      <c r="D213" s="167"/>
      <c r="E213" s="5"/>
      <c r="F213" s="167"/>
      <c r="G213" s="5"/>
      <c r="H213" s="167"/>
      <c r="I213" s="5"/>
      <c r="J213" s="5"/>
      <c r="K213" s="5"/>
      <c r="L213" s="5"/>
      <c r="M213" s="5"/>
      <c r="N213" s="5"/>
      <c r="O213" s="5"/>
    </row>
    <row r="214" spans="1:15" s="6" customFormat="1" ht="14.1" customHeight="1">
      <c r="A214" s="30"/>
      <c r="B214" s="167"/>
      <c r="C214" s="5"/>
      <c r="D214" s="167"/>
      <c r="E214" s="5"/>
      <c r="F214" s="167"/>
      <c r="G214" s="5"/>
      <c r="H214" s="167"/>
      <c r="I214" s="5"/>
      <c r="J214" s="5"/>
      <c r="K214" s="5"/>
      <c r="L214" s="5"/>
      <c r="M214" s="5"/>
      <c r="N214" s="5"/>
      <c r="O214" s="5"/>
    </row>
    <row r="215" spans="1:15" s="6" customFormat="1" ht="14.1" customHeight="1">
      <c r="A215" s="30"/>
      <c r="B215" s="167"/>
      <c r="C215" s="5"/>
      <c r="D215" s="167"/>
      <c r="E215" s="5"/>
      <c r="F215" s="167"/>
      <c r="G215" s="5"/>
      <c r="H215" s="167"/>
      <c r="I215" s="5"/>
      <c r="J215" s="5"/>
      <c r="K215" s="5"/>
      <c r="L215" s="5"/>
      <c r="M215" s="5"/>
      <c r="N215" s="5"/>
      <c r="O215" s="5"/>
    </row>
    <row r="216" spans="1:15" s="6" customFormat="1" ht="14.1" customHeight="1">
      <c r="A216" s="30"/>
      <c r="B216" s="167"/>
      <c r="C216" s="5"/>
      <c r="D216" s="167"/>
      <c r="E216" s="5"/>
      <c r="F216" s="167"/>
      <c r="G216" s="5"/>
      <c r="H216" s="167"/>
      <c r="I216" s="5"/>
      <c r="J216" s="5"/>
      <c r="K216" s="5"/>
      <c r="L216" s="5"/>
      <c r="M216" s="5"/>
      <c r="N216" s="5"/>
      <c r="O216" s="5"/>
    </row>
    <row r="217" spans="1:15" s="6" customFormat="1" ht="14.1" customHeight="1">
      <c r="A217" s="30"/>
      <c r="B217" s="167"/>
      <c r="C217" s="5"/>
      <c r="D217" s="167"/>
      <c r="E217" s="5"/>
      <c r="F217" s="167"/>
      <c r="G217" s="5"/>
      <c r="H217" s="167"/>
      <c r="I217" s="5"/>
      <c r="J217" s="5"/>
      <c r="K217" s="5"/>
      <c r="L217" s="5"/>
      <c r="M217" s="5"/>
      <c r="N217" s="5"/>
      <c r="O217" s="5"/>
    </row>
    <row r="218" spans="1:15" s="6" customFormat="1" ht="14.1" customHeight="1">
      <c r="A218" s="30"/>
      <c r="B218" s="167"/>
      <c r="C218" s="5"/>
      <c r="D218" s="167"/>
      <c r="E218" s="5"/>
      <c r="F218" s="167"/>
      <c r="G218" s="5"/>
      <c r="H218" s="167"/>
      <c r="I218" s="5"/>
      <c r="J218" s="5"/>
      <c r="K218" s="5"/>
      <c r="L218" s="5"/>
      <c r="M218" s="5"/>
      <c r="N218" s="5"/>
      <c r="O218" s="5"/>
    </row>
    <row r="219" spans="1:15" s="6" customFormat="1" ht="14.1" customHeight="1">
      <c r="A219" s="30"/>
      <c r="B219" s="167"/>
      <c r="C219" s="5"/>
      <c r="D219" s="167"/>
      <c r="E219" s="5"/>
      <c r="F219" s="167"/>
      <c r="G219" s="5"/>
      <c r="H219" s="167"/>
      <c r="I219" s="5"/>
      <c r="J219" s="5"/>
      <c r="K219" s="5"/>
      <c r="L219" s="5"/>
      <c r="M219" s="5"/>
      <c r="N219" s="5"/>
      <c r="O219" s="5"/>
    </row>
    <row r="220" spans="1:15" s="6" customFormat="1" ht="14.1" customHeight="1">
      <c r="A220" s="30"/>
      <c r="B220" s="167"/>
      <c r="C220" s="5"/>
      <c r="D220" s="167"/>
      <c r="E220" s="5"/>
      <c r="F220" s="167"/>
      <c r="G220" s="5"/>
      <c r="H220" s="167"/>
      <c r="I220" s="5"/>
      <c r="J220" s="5"/>
      <c r="K220" s="5"/>
      <c r="L220" s="5"/>
      <c r="M220" s="5"/>
      <c r="N220" s="5"/>
      <c r="O220" s="5"/>
    </row>
    <row r="221" spans="1:15" s="6" customFormat="1" ht="14.1" customHeight="1">
      <c r="A221" s="30"/>
      <c r="B221" s="167"/>
      <c r="C221" s="5"/>
      <c r="D221" s="167"/>
      <c r="E221" s="5"/>
      <c r="F221" s="167"/>
      <c r="G221" s="5"/>
      <c r="H221" s="167"/>
      <c r="I221" s="5"/>
      <c r="J221" s="5"/>
      <c r="K221" s="5"/>
      <c r="L221" s="5"/>
      <c r="M221" s="5"/>
      <c r="N221" s="5"/>
      <c r="O221" s="5"/>
    </row>
    <row r="222" spans="1:15" s="6" customFormat="1" ht="14.1" customHeight="1">
      <c r="A222" s="30"/>
      <c r="B222" s="167"/>
      <c r="C222" s="5"/>
      <c r="D222" s="167"/>
      <c r="E222" s="5"/>
      <c r="F222" s="167"/>
      <c r="G222" s="5"/>
      <c r="H222" s="167"/>
      <c r="I222" s="5"/>
      <c r="J222" s="5"/>
      <c r="K222" s="5"/>
      <c r="L222" s="5"/>
      <c r="M222" s="5"/>
      <c r="N222" s="5"/>
      <c r="O222" s="5"/>
    </row>
    <row r="223" spans="1:15" s="6" customFormat="1" ht="14.1" customHeight="1">
      <c r="A223" s="30"/>
      <c r="B223" s="167"/>
      <c r="C223" s="5"/>
      <c r="D223" s="167"/>
      <c r="E223" s="5"/>
      <c r="F223" s="167"/>
      <c r="G223" s="5"/>
      <c r="H223" s="167"/>
      <c r="I223" s="5"/>
      <c r="J223" s="5"/>
      <c r="K223" s="5"/>
      <c r="L223" s="5"/>
      <c r="M223" s="5"/>
      <c r="N223" s="5"/>
      <c r="O223" s="5"/>
    </row>
  </sheetData>
  <pageMargins left="0.59055118110236227" right="0.59055118110236227" top="0.59055118110236227" bottom="0.59055118110236227" header="0.51181102362204722" footer="0.51181102362204722"/>
  <pageSetup paperSize="9" scale="38" fitToHeight="2" orientation="portrait" horizontalDpi="1200" verticalDpi="1200" r:id="rId1"/>
  <headerFooter alignWithMargins="0"/>
  <rowBreaks count="1" manualBreakCount="1">
    <brk id="89" max="14" man="1"/>
  </rowBreaks>
  <ignoredErrors>
    <ignoredError sqref="G1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6</vt:i4>
      </vt:variant>
    </vt:vector>
  </HeadingPairs>
  <TitlesOfParts>
    <vt:vector size="12" baseType="lpstr">
      <vt:lpstr>Eredménykim.</vt:lpstr>
      <vt:lpstr>Mérleg</vt:lpstr>
      <vt:lpstr>CF_hun</vt:lpstr>
      <vt:lpstr>Szegmensek</vt:lpstr>
      <vt:lpstr>negyedéves KPI-k</vt:lpstr>
      <vt:lpstr>kumulált KPI-k</vt:lpstr>
      <vt:lpstr>CF_hun!Nyomtatási_terület</vt:lpstr>
      <vt:lpstr>Eredménykim.!Nyomtatási_terület</vt:lpstr>
      <vt:lpstr>'kumulált KPI-k'!Nyomtatási_terület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LennertMarton</cp:lastModifiedBy>
  <cp:lastPrinted>2015-02-24T16:33:14Z</cp:lastPrinted>
  <dcterms:created xsi:type="dcterms:W3CDTF">2011-11-09T16:57:31Z</dcterms:created>
  <dcterms:modified xsi:type="dcterms:W3CDTF">2015-08-05T17:02:41Z</dcterms:modified>
</cp:coreProperties>
</file>