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19\2019 Q2\"/>
    </mc:Choice>
  </mc:AlternateContent>
  <xr:revisionPtr revIDLastSave="0" documentId="13_ncr:1_{F43AE211-299D-4CAA-AB4E-794370ED53AC}" xr6:coauthVersionLast="43" xr6:coauthVersionMax="43" xr10:uidLastSave="{00000000-0000-0000-0000-000000000000}"/>
  <bookViews>
    <workbookView xWindow="140" yWindow="50" windowWidth="10250" windowHeight="736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KPIs YTD" sheetId="28" r:id="rId6"/>
  </sheets>
  <externalReferences>
    <externalReference r:id="rId7"/>
  </externalReferences>
  <definedNames>
    <definedName name="_xlnm.Print_Titles" localSheetId="1">BS!$A:$C,BS!$1:$3</definedName>
    <definedName name="_xlnm.Print_Titles" localSheetId="2">CF_en!$A:$C,CF_en!$1:$3</definedName>
    <definedName name="_xlnm.Print_Area" localSheetId="1">BS!$A$1:$K$72</definedName>
    <definedName name="_xlnm.Print_Area" localSheetId="2">CF_en!$A$1:$K$46</definedName>
    <definedName name="_xlnm.Print_Area" localSheetId="4">'KPIs quarterly'!$A$1:$J$73</definedName>
    <definedName name="_xlnm.Print_Area" localSheetId="5">'KPIs YTD'!$A$1:$I$74</definedName>
    <definedName name="_xlnm.Print_Area" localSheetId="0">'P&amp;L'!$A$1:$K$81</definedName>
    <definedName name="_xlnm.Print_Area" localSheetId="3">Segments!$A$1:$K$59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5" i="16" l="1"/>
  <c r="I29" i="16"/>
  <c r="G11" i="28" l="1"/>
  <c r="G11" i="26" l="1"/>
  <c r="I39" i="3" l="1"/>
  <c r="I19" i="3"/>
  <c r="I45" i="16" l="1"/>
  <c r="I38" i="16"/>
  <c r="I49" i="16" s="1"/>
  <c r="I18" i="16"/>
  <c r="I11" i="16"/>
  <c r="I66" i="22" l="1"/>
  <c r="I35" i="22"/>
  <c r="I41" i="22" s="1"/>
  <c r="I45" i="22" s="1"/>
  <c r="I24" i="22"/>
  <c r="I14" i="22"/>
  <c r="C68" i="28" l="1"/>
  <c r="B68" i="28"/>
  <c r="C44" i="28"/>
  <c r="B44" i="28"/>
  <c r="C35" i="28"/>
  <c r="B35" i="28"/>
  <c r="D11" i="28"/>
  <c r="C11" i="28"/>
  <c r="B68" i="26"/>
  <c r="C44" i="26"/>
  <c r="B44" i="26"/>
  <c r="B35" i="26"/>
  <c r="D11" i="26"/>
  <c r="C11" i="26"/>
  <c r="H39" i="3" l="1"/>
  <c r="G39" i="3"/>
  <c r="F39" i="3"/>
  <c r="E39" i="3"/>
  <c r="D39" i="3"/>
  <c r="H31" i="3"/>
  <c r="G31" i="3"/>
  <c r="F31" i="3"/>
  <c r="E31" i="3"/>
  <c r="D31" i="3"/>
  <c r="H19" i="3"/>
  <c r="G19" i="3"/>
  <c r="F19" i="3"/>
  <c r="E19" i="3"/>
  <c r="D19" i="3"/>
  <c r="H78" i="22" l="1"/>
  <c r="H59" i="22"/>
  <c r="G59" i="22"/>
  <c r="F59" i="22"/>
  <c r="E59" i="22"/>
  <c r="D59" i="22"/>
  <c r="H61" i="22" l="1"/>
  <c r="E22" i="16" l="1"/>
  <c r="F22" i="16"/>
  <c r="H45" i="16" l="1"/>
  <c r="H38" i="16"/>
  <c r="H18" i="16"/>
  <c r="H11" i="16"/>
  <c r="H22" i="16" l="1"/>
  <c r="H26" i="16" s="1"/>
  <c r="H29" i="16" s="1"/>
  <c r="H49" i="16"/>
  <c r="H53" i="16" s="1"/>
  <c r="H55" i="16" s="1"/>
  <c r="H68" i="2" l="1"/>
  <c r="H70" i="2" s="1"/>
  <c r="H56" i="2"/>
  <c r="H45" i="2"/>
  <c r="H29" i="2"/>
  <c r="H16" i="2"/>
  <c r="H31" i="2" l="1"/>
  <c r="H58" i="2"/>
  <c r="H72" i="2"/>
  <c r="H66" i="22"/>
  <c r="H35" i="22"/>
  <c r="H41" i="22" s="1"/>
  <c r="H24" i="22"/>
  <c r="H14" i="22"/>
  <c r="H28" i="22" l="1"/>
  <c r="H68" i="22" s="1"/>
  <c r="H69" i="22" s="1"/>
  <c r="H45" i="22" l="1"/>
  <c r="H51" i="22" s="1"/>
  <c r="G78" i="22" l="1"/>
  <c r="G66" i="22"/>
  <c r="G35" i="22"/>
  <c r="G41" i="22" s="1"/>
  <c r="G24" i="22"/>
  <c r="G14" i="22"/>
  <c r="G68" i="2"/>
  <c r="G70" i="2" s="1"/>
  <c r="G56" i="2"/>
  <c r="G45" i="2"/>
  <c r="G29" i="2"/>
  <c r="G16" i="2"/>
  <c r="G58" i="2" l="1"/>
  <c r="G28" i="22"/>
  <c r="G45" i="22" s="1"/>
  <c r="G51" i="22" s="1"/>
  <c r="G31" i="2"/>
  <c r="G72" i="2"/>
  <c r="G68" i="22" l="1"/>
  <c r="G69" i="22" s="1"/>
  <c r="G45" i="16" l="1"/>
  <c r="G38" i="16"/>
  <c r="G18" i="16"/>
  <c r="G11" i="16"/>
  <c r="G22" i="16" l="1"/>
  <c r="G26" i="16"/>
  <c r="G29" i="16" s="1"/>
  <c r="G49" i="16"/>
  <c r="G53" i="16" s="1"/>
  <c r="G55" i="16" s="1"/>
  <c r="F56" i="16" l="1"/>
  <c r="F30" i="16"/>
  <c r="F78" i="22" l="1"/>
  <c r="E78" i="22"/>
  <c r="F68" i="2"/>
  <c r="F70" i="2" s="1"/>
  <c r="F56" i="2"/>
  <c r="F45" i="2"/>
  <c r="F29" i="2"/>
  <c r="F16" i="2"/>
  <c r="F58" i="2" l="1"/>
  <c r="F72" i="2"/>
  <c r="F31" i="2"/>
  <c r="F66" i="22"/>
  <c r="F35" i="22"/>
  <c r="F41" i="22" s="1"/>
  <c r="F24" i="22"/>
  <c r="F14" i="22"/>
  <c r="F28" i="22" l="1"/>
  <c r="F43" i="3"/>
  <c r="F45" i="22"/>
  <c r="F68" i="22" l="1"/>
  <c r="F69" i="22" s="1"/>
  <c r="F51" i="22"/>
  <c r="F38" i="16" l="1"/>
  <c r="E45" i="16" l="1"/>
  <c r="E38" i="16"/>
  <c r="E26" i="16" l="1"/>
  <c r="E29" i="16" l="1"/>
  <c r="E56" i="2"/>
  <c r="E45" i="2"/>
  <c r="E29" i="2"/>
  <c r="E58" i="2" l="1"/>
  <c r="E16" i="2" l="1"/>
  <c r="E31" i="2" l="1"/>
  <c r="E49" i="16"/>
  <c r="E53" i="16" l="1"/>
  <c r="E55" i="16" l="1"/>
  <c r="E66" i="22"/>
  <c r="E35" i="22"/>
  <c r="E41" i="22" s="1"/>
  <c r="E24" i="22"/>
  <c r="E14" i="22"/>
  <c r="E28" i="22" l="1"/>
  <c r="E45" i="22" l="1"/>
  <c r="E68" i="22"/>
  <c r="E69" i="22" s="1"/>
  <c r="E51" i="22" l="1"/>
  <c r="D11" i="16"/>
  <c r="D45" i="16"/>
  <c r="D38" i="16" l="1"/>
  <c r="D18" i="16"/>
  <c r="D22" i="16" s="1"/>
  <c r="D49" i="16" l="1"/>
  <c r="D53" i="16" l="1"/>
  <c r="D26" i="16"/>
  <c r="D29" i="2"/>
  <c r="D16" i="2"/>
  <c r="D35" i="22"/>
  <c r="D41" i="22" s="1"/>
  <c r="D78" i="22"/>
  <c r="D66" i="22"/>
  <c r="D24" i="22"/>
  <c r="D14" i="22"/>
  <c r="D28" i="22" l="1"/>
  <c r="D55" i="16"/>
  <c r="D29" i="16"/>
  <c r="D31" i="2"/>
  <c r="D68" i="22" l="1"/>
  <c r="D69" i="22" s="1"/>
  <c r="D45" i="22"/>
  <c r="D51" i="22" l="1"/>
</calcChain>
</file>

<file path=xl/sharedStrings.xml><?xml version="1.0" encoding="utf-8"?>
<sst xmlns="http://schemas.openxmlformats.org/spreadsheetml/2006/main" count="390" uniqueCount="231">
  <si>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</si>
  <si>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</si>
  <si>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</si>
  <si>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</si>
  <si>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</si>
  <si>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</si>
  <si>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</si>
  <si>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</si>
  <si>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</si>
  <si>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</si>
  <si>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</si>
  <si>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</si>
  <si>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</si>
  <si>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</si>
  <si>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</si>
  <si>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</si>
  <si>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</si>
  <si>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</si>
  <si>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</si>
  <si>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</si>
  <si>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</si>
  <si>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</si>
  <si>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</si>
  <si>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</si>
  <si>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</si>
  <si>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</si>
  <si>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</si>
  <si>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</si>
  <si>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</si>
  <si>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</si>
  <si>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</si>
  <si>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</si>
  <si>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</si>
  <si>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</si>
  <si>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</si>
  <si>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</si>
  <si>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</si>
  <si>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</si>
  <si>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</si>
  <si>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</si>
  <si>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</si>
  <si>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</si>
  <si>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</si>
  <si>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</si>
  <si>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</si>
  <si>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</si>
  <si>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</si>
  <si>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</si>
  <si>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</si>
  <si>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</si>
  <si>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</si>
  <si>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</si>
  <si>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</si>
  <si>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</si>
  <si>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</si>
  <si>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</si>
  <si>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</si>
  <si>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</si>
  <si>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</si>
  <si>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</si>
  <si>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</si>
  <si>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</si>
  <si>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</si>
  <si>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Cashflows from financing activities</t>
  </si>
  <si>
    <t>Dividends paid to shareholders and Non-controlling interest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</si>
  <si>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</si>
  <si>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</si>
  <si>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</si>
  <si>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</si>
  <si>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</si>
  <si>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</si>
  <si>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Total mobile revenues</t>
  </si>
  <si>
    <t>Total fixed line revenues</t>
  </si>
  <si>
    <t>SI/IT revenues</t>
  </si>
  <si>
    <t>Summary of key operating statistics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</si>
  <si>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</si>
  <si>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</si>
  <si>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</si>
  <si>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</si>
  <si>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</si>
  <si>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</si>
  <si>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</si>
  <si>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</si>
  <si>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</si>
  <si>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</si>
  <si>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</si>
  <si>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</si>
  <si>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</si>
  <si>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</si>
  <si>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</si>
  <si>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</si>
  <si>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</si>
  <si>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</si>
  <si>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</si>
  <si>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</si>
  <si>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</si>
  <si>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</si>
  <si>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</si>
  <si>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</si>
  <si>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</si>
  <si>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</si>
  <si>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</si>
  <si>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</si>
  <si>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</si>
  <si>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</si>
  <si>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>Trade and other receivables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</si>
  <si>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</si>
  <si>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</si>
  <si>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</si>
  <si>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</si>
  <si>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</si>
  <si>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</si>
  <si>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</si>
  <si>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</si>
  <si>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</si>
  <si>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</si>
  <si>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</si>
  <si>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Repayment of other financial liabilities</t>
  </si>
  <si>
    <t>Segment Capex</t>
  </si>
  <si>
    <t>Direct cost</t>
  </si>
  <si>
    <t>Other operating expenses (net)</t>
  </si>
  <si>
    <t>Blended MOU (outgoing)</t>
  </si>
  <si>
    <t>n.a.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</si>
  <si>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</si>
  <si>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</si>
  <si>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</si>
  <si>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</si>
  <si>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</si>
  <si>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</si>
  <si>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</si>
  <si>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</si>
  <si>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</si>
  <si>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</si>
  <si>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</si>
  <si>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</si>
  <si>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</si>
  <si>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</si>
  <si>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</si>
  <si>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</si>
  <si>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</si>
  <si>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</si>
  <si>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</si>
  <si>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</si>
  <si>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</si>
  <si>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</si>
  <si>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</si>
  <si>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</si>
  <si>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</si>
  <si>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</si>
  <si>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</si>
  <si>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</si>
  <si>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</si>
  <si>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</si>
  <si>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</si>
  <si>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</si>
  <si>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</si>
  <si>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</si>
  <si>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</si>
  <si>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</si>
  <si>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</si>
  <si>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Repurchase of treasury shares</t>
  </si>
  <si>
    <t>MT HUNGARY</t>
  </si>
  <si>
    <t>Number of total broadband access</t>
  </si>
  <si>
    <t xml:space="preserve"> Dec 31</t>
  </si>
  <si>
    <t>Gross profit</t>
  </si>
  <si>
    <t xml:space="preserve">Change in exchange differences on translating foreign operations </t>
  </si>
  <si>
    <t>Revaluation of available-for-sale financial assets</t>
  </si>
  <si>
    <t>Other comprehensive income for the period</t>
  </si>
  <si>
    <t>Total comprehensive income for the period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</si>
  <si>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</si>
  <si>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</si>
  <si>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</si>
  <si>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</si>
  <si>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</si>
  <si>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</si>
  <si>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Diluted earnings per share (HUF)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</si>
  <si>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</si>
  <si>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</si>
  <si>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</si>
  <si>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</si>
  <si>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</si>
  <si>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</si>
  <si>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Voice -retail</t>
  </si>
  <si>
    <t>Broadband - retail</t>
  </si>
  <si>
    <t>Change in provisions</t>
  </si>
  <si>
    <t>Assets held for sale</t>
  </si>
  <si>
    <t>Goodwill</t>
  </si>
  <si>
    <t xml:space="preserve"> Sept 30</t>
  </si>
  <si>
    <t>Share of associates’ and joint ventures’ result</t>
  </si>
  <si>
    <t>Income taxes paid</t>
  </si>
  <si>
    <t>Proceeds from/Repayment of loans and other borrowings -net</t>
  </si>
  <si>
    <t>Voice retail</t>
  </si>
  <si>
    <t>Sep 30</t>
  </si>
  <si>
    <t>Other non current assets</t>
  </si>
  <si>
    <t>Q1 2018</t>
  </si>
  <si>
    <t>Q2 2018</t>
  </si>
  <si>
    <t>Q3 2018</t>
  </si>
  <si>
    <t>Q4 2018</t>
  </si>
  <si>
    <t>Number of retail broadband access</t>
  </si>
  <si>
    <t>Number of wholesale broadband access</t>
  </si>
  <si>
    <t xml:space="preserve">Summary of key operating statistics </t>
  </si>
  <si>
    <t>Purchase of property plant and equipment (PPE) and intangible assets</t>
  </si>
  <si>
    <t>EBITDA margin</t>
  </si>
  <si>
    <t>38.1%</t>
  </si>
  <si>
    <t>2018 IAS 17</t>
  </si>
  <si>
    <t>Other non current financial assets</t>
  </si>
  <si>
    <t>Lease liabilities</t>
  </si>
  <si>
    <t>Right-of-use assets</t>
  </si>
  <si>
    <t>Q1 2019</t>
  </si>
  <si>
    <t>2019
IFRS 16</t>
  </si>
  <si>
    <t>2019 
IFRS 16</t>
  </si>
  <si>
    <t>IAS 17</t>
  </si>
  <si>
    <t>IFRS 16</t>
  </si>
  <si>
    <t>2018 
IAS 17</t>
  </si>
  <si>
    <t>2019 IAS 17</t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</si>
  <si>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</si>
  <si>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</si>
  <si>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(2)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</si>
  <si>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</si>
  <si>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 xml:space="preserve">(1)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</si>
  <si>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</si>
  <si>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Based on active RPC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</si>
  <si>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(1)</t>
    </r>
  </si>
  <si>
    <t>NORTH MACEDONIA</t>
  </si>
  <si>
    <t>Q2 2019</t>
  </si>
  <si>
    <r>
      <t xml:space="preserve">607 916 </t>
    </r>
    <r>
      <rPr>
        <vertAlign val="superscript"/>
        <sz val="10"/>
        <color theme="1"/>
        <rFont val="Tele-GroteskEENor"/>
        <charset val="238"/>
      </rPr>
      <t>(4)</t>
    </r>
  </si>
  <si>
    <r>
      <t>147</t>
    </r>
    <r>
      <rPr>
        <b/>
        <vertAlign val="superscript"/>
        <sz val="10"/>
        <color theme="1"/>
        <rFont val="Tele-GroteskEENor"/>
        <charset val="238"/>
      </rPr>
      <t xml:space="preserve"> (4)</t>
    </r>
  </si>
  <si>
    <r>
      <t xml:space="preserve">32873 </t>
    </r>
    <r>
      <rPr>
        <b/>
        <vertAlign val="superscript"/>
        <sz val="10"/>
        <color theme="1"/>
        <rFont val="Tele-GroteskEENor"/>
        <charset val="238"/>
      </rPr>
      <t>(4)</t>
    </r>
  </si>
  <si>
    <r>
      <t xml:space="preserve">31827 </t>
    </r>
    <r>
      <rPr>
        <b/>
        <vertAlign val="superscript"/>
        <sz val="10"/>
        <color theme="1"/>
        <rFont val="Tele-GroteskEENor"/>
        <charset val="238"/>
      </rPr>
      <t>(4)</t>
    </r>
  </si>
  <si>
    <r>
      <rPr>
        <vertAlign val="superscript"/>
        <sz val="10"/>
        <color theme="1"/>
        <rFont val="Tele-GroteskEENor"/>
        <charset val="238"/>
      </rPr>
      <t>(4)</t>
    </r>
    <r>
      <rPr>
        <sz val="10"/>
        <color theme="1"/>
        <rFont val="Tele-GroteskEENor"/>
        <charset val="238"/>
      </rPr>
      <t xml:space="preserve"> Data corrected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</si>
  <si>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Data corrected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</si>
</sst>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6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b/>
      <sz val="12"/>
      <color rgb="FFFF0000"/>
      <name val="Times New Roman CE"/>
      <charset val="238"/>
    </font>
    <font>
      <b/>
      <sz val="12"/>
      <color rgb="FFFF0000"/>
      <name val="Tele-GroteskEENor"/>
      <charset val="238"/>
    </font>
    <font>
      <sz val="10"/>
      <color theme="1"/>
      <name val="Tele-GroteskEENor"/>
      <charset val="238"/>
    </font>
    <font>
      <vertAlign val="superscript"/>
      <sz val="10"/>
      <color theme="1"/>
      <name val="Tele-GroteskEENor"/>
      <charset val="238"/>
    </font>
    <font>
      <b/>
      <sz val="10"/>
      <color theme="1"/>
      <name val="Tele-GroteskEENor"/>
      <charset val="238"/>
    </font>
    <font>
      <b/>
      <vertAlign val="superscript"/>
      <sz val="10"/>
      <color theme="1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</borders>
  <cellStyleXfs count="2282">
    <xf numFmtId="0" fontId="0" fillId="0" borderId="0"/>
    <xf numFmtId="0" fontId="14" fillId="0" borderId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9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1" fontId="15" fillId="0" borderId="0" applyFill="0" applyBorder="0" applyAlignment="0"/>
    <xf numFmtId="182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15" borderId="22" applyNumberFormat="0" applyAlignment="0" applyProtection="0"/>
    <xf numFmtId="0" fontId="41" fillId="26" borderId="23" applyNumberFormat="0" applyAlignment="0" applyProtection="0"/>
    <xf numFmtId="0" fontId="4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3" fillId="27" borderId="0" applyNumberFormat="0" applyBorder="0" applyAlignment="0" applyProtection="0"/>
    <xf numFmtId="0" fontId="44" fillId="0" borderId="24" applyNumberFormat="0" applyFill="0" applyAlignment="0" applyProtection="0"/>
    <xf numFmtId="0" fontId="45" fillId="0" borderId="25" applyNumberFormat="0" applyFill="0" applyAlignment="0" applyProtection="0"/>
    <xf numFmtId="0" fontId="46" fillId="0" borderId="26" applyNumberFormat="0" applyFill="0" applyAlignment="0" applyProtection="0"/>
    <xf numFmtId="0" fontId="46" fillId="0" borderId="0" applyNumberFormat="0" applyFill="0" applyBorder="0" applyAlignment="0" applyProtection="0"/>
    <xf numFmtId="0" fontId="47" fillId="12" borderId="22" applyNumberFormat="0" applyAlignment="0" applyProtection="0"/>
    <xf numFmtId="0" fontId="48" fillId="0" borderId="28" applyNumberFormat="0" applyFill="0" applyAlignment="0" applyProtection="0"/>
    <xf numFmtId="0" fontId="49" fillId="18" borderId="0" applyNumberFormat="0" applyBorder="0" applyAlignment="0" applyProtection="0"/>
    <xf numFmtId="0" fontId="62" fillId="0" borderId="0"/>
    <xf numFmtId="0" fontId="7" fillId="11" borderId="22" applyNumberFormat="0" applyFont="0" applyAlignment="0" applyProtection="0"/>
    <xf numFmtId="0" fontId="50" fillId="15" borderId="27" applyNumberFormat="0" applyAlignment="0" applyProtection="0"/>
    <xf numFmtId="4" fontId="16" fillId="28" borderId="27" applyNumberFormat="0" applyProtection="0">
      <alignment vertical="center"/>
    </xf>
    <xf numFmtId="4" fontId="51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2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4" fillId="40" borderId="27" applyNumberFormat="0" applyProtection="0">
      <alignment horizontal="left" vertical="center" indent="1"/>
    </xf>
    <xf numFmtId="4" fontId="54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1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5" fillId="40" borderId="27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1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6" fillId="0" borderId="0"/>
    <xf numFmtId="4" fontId="57" fillId="40" borderId="27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30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8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8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3" borderId="0" applyNumberFormat="0" applyBorder="0" applyAlignment="0" applyProtection="0"/>
    <xf numFmtId="0" fontId="38" fillId="58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38" fillId="56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8" fillId="68" borderId="0" applyNumberFormat="0" applyBorder="0" applyAlignment="0" applyProtection="0"/>
    <xf numFmtId="0" fontId="66" fillId="50" borderId="22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69" fillId="0" borderId="32" applyNumberFormat="0" applyFill="0" applyAlignment="0" applyProtection="0"/>
    <xf numFmtId="0" fontId="70" fillId="0" borderId="33" applyNumberFormat="0" applyFill="0" applyAlignment="0" applyProtection="0"/>
    <xf numFmtId="0" fontId="70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4" fillId="0" borderId="0" applyFill="0" applyBorder="0" applyAlignment="0"/>
    <xf numFmtId="14" fontId="16" fillId="0" borderId="0" applyFill="0" applyBorder="0" applyAlignment="0"/>
    <xf numFmtId="183" fontId="54" fillId="0" borderId="0" applyFill="0" applyBorder="0" applyAlignment="0"/>
    <xf numFmtId="38" fontId="17" fillId="0" borderId="34">
      <alignment vertical="center"/>
    </xf>
    <xf numFmtId="38" fontId="17" fillId="0" borderId="1">
      <alignment vertical="center"/>
    </xf>
    <xf numFmtId="38" fontId="17" fillId="0" borderId="34">
      <alignment vertical="center"/>
    </xf>
    <xf numFmtId="0" fontId="71" fillId="69" borderId="23" applyNumberFormat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49" borderId="0" applyNumberFormat="0" applyBorder="0" applyAlignment="0" applyProtection="0"/>
    <xf numFmtId="38" fontId="18" fillId="2" borderId="0" applyNumberFormat="0" applyBorder="0" applyAlignment="0" applyProtection="0"/>
    <xf numFmtId="0" fontId="61" fillId="49" borderId="0" applyNumberFormat="0" applyBorder="0" applyAlignment="0" applyProtection="0"/>
    <xf numFmtId="0" fontId="63" fillId="0" borderId="35" applyNumberFormat="0" applyAlignment="0" applyProtection="0"/>
    <xf numFmtId="0" fontId="19" fillId="0" borderId="2" applyNumberFormat="0" applyAlignment="0" applyProtection="0">
      <alignment horizontal="left" vertical="center"/>
    </xf>
    <xf numFmtId="0" fontId="63" fillId="0" borderId="35" applyNumberFormat="0" applyAlignment="0" applyProtection="0"/>
    <xf numFmtId="0" fontId="63" fillId="0" borderId="36">
      <alignment horizontal="left" vertical="center"/>
    </xf>
    <xf numFmtId="0" fontId="19" fillId="0" borderId="3">
      <alignment horizontal="left" vertical="center"/>
    </xf>
    <xf numFmtId="0" fontId="63" fillId="0" borderId="36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79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61" fillId="47" borderId="0" applyNumberFormat="0" applyBorder="0" applyAlignment="0" applyProtection="0"/>
    <xf numFmtId="10" fontId="18" fillId="3" borderId="4" applyNumberFormat="0" applyBorder="0" applyAlignment="0" applyProtection="0"/>
    <xf numFmtId="0" fontId="61" fillId="47" borderId="0" applyNumberFormat="0" applyBorder="0" applyAlignment="0" applyProtection="0"/>
    <xf numFmtId="0" fontId="7" fillId="47" borderId="38" applyNumberFormat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6" borderId="0" applyNumberFormat="0" applyBorder="0" applyAlignment="0" applyProtection="0"/>
    <xf numFmtId="0" fontId="73" fillId="77" borderId="0" applyNumberFormat="0" applyBorder="0" applyAlignment="0" applyProtection="0"/>
    <xf numFmtId="0" fontId="74" fillId="79" borderId="27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21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6" fillId="0" borderId="30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7" fillId="81" borderId="0" applyNumberFormat="0" applyBorder="0" applyAlignment="0" applyProtection="0"/>
    <xf numFmtId="4" fontId="16" fillId="28" borderId="27" applyNumberFormat="0" applyProtection="0">
      <alignment vertical="center"/>
    </xf>
    <xf numFmtId="4" fontId="84" fillId="2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85" fillId="18" borderId="39" applyNumberFormat="0" applyProtection="0">
      <alignment horizontal="left" vertical="top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2" fillId="39" borderId="27" applyNumberFormat="0" applyProtection="0">
      <alignment horizontal="left" vertical="center" indent="1"/>
    </xf>
    <xf numFmtId="4" fontId="36" fillId="23" borderId="40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36" fillId="23" borderId="4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4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4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1" fillId="23" borderId="39" applyNumberFormat="0" applyProtection="0">
      <alignment horizontal="left" vertical="top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1" fillId="86" borderId="39" applyNumberFormat="0" applyProtection="0">
      <alignment horizontal="left" vertical="top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1" fillId="44" borderId="39" applyNumberFormat="0" applyProtection="0">
      <alignment horizontal="left" vertical="top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1" fillId="78" borderId="41" applyNumberFormat="0">
      <protection locked="0"/>
    </xf>
    <xf numFmtId="0" fontId="83" fillId="23" borderId="42" applyBorder="0"/>
    <xf numFmtId="4" fontId="55" fillId="11" borderId="39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7" borderId="39" applyNumberFormat="0" applyProtection="0">
      <alignment horizontal="left" vertical="center" indent="1"/>
    </xf>
    <xf numFmtId="0" fontId="55" fillId="11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84" fillId="4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5" fillId="86" borderId="39" applyNumberFormat="0" applyProtection="0">
      <alignment horizontal="left" vertical="top" indent="1"/>
    </xf>
    <xf numFmtId="4" fontId="86" fillId="89" borderId="40" applyNumberFormat="0" applyProtection="0">
      <alignment horizontal="left" vertical="center" indent="1"/>
    </xf>
    <xf numFmtId="0" fontId="56" fillId="0" borderId="0"/>
    <xf numFmtId="0" fontId="18" fillId="90" borderId="4"/>
    <xf numFmtId="4" fontId="87" fillId="78" borderId="31" applyNumberFormat="0" applyProtection="0">
      <alignment horizontal="right" vertical="center"/>
    </xf>
    <xf numFmtId="0" fontId="81" fillId="50" borderId="0" applyNumberFormat="0" applyBorder="0" applyAlignment="0" applyProtection="0"/>
    <xf numFmtId="0" fontId="58" fillId="0" borderId="0" applyNumberFormat="0" applyFill="0" applyBorder="0" applyAlignment="0" applyProtection="0"/>
    <xf numFmtId="0" fontId="14" fillId="0" borderId="0"/>
    <xf numFmtId="0" fontId="82" fillId="79" borderId="22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4" fillId="0" borderId="0" applyFill="0" applyBorder="0" applyAlignment="0"/>
    <xf numFmtId="49" fontId="16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4" fontId="18" fillId="18" borderId="31" applyNumberFormat="0" applyProtection="0">
      <alignment vertical="center"/>
    </xf>
    <xf numFmtId="168" fontId="7" fillId="0" borderId="0" applyFont="0" applyFill="0" applyBorder="0" applyAlignment="0" applyProtection="0"/>
    <xf numFmtId="0" fontId="61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1" applyNumberFormat="0" applyAlignment="0" applyProtection="0"/>
    <xf numFmtId="0" fontId="41" fillId="94" borderId="23" applyNumberFormat="0" applyAlignment="0" applyProtection="0"/>
    <xf numFmtId="0" fontId="37" fillId="61" borderId="0" applyNumberFormat="0" applyBorder="0" applyAlignment="0" applyProtection="0"/>
    <xf numFmtId="0" fontId="44" fillId="0" borderId="43" applyNumberFormat="0" applyFill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6" fillId="0" borderId="0" applyNumberFormat="0" applyFill="0" applyBorder="0" applyAlignment="0" applyProtection="0"/>
    <xf numFmtId="0" fontId="90" fillId="67" borderId="31" applyNumberFormat="0" applyAlignment="0" applyProtection="0"/>
    <xf numFmtId="0" fontId="43" fillId="0" borderId="46" applyNumberFormat="0" applyFill="0" applyAlignment="0" applyProtection="0"/>
    <xf numFmtId="0" fontId="43" fillId="67" borderId="0" applyNumberFormat="0" applyBorder="0" applyAlignment="0" applyProtection="0"/>
    <xf numFmtId="0" fontId="18" fillId="66" borderId="31" applyNumberFormat="0" applyFont="0" applyAlignment="0" applyProtection="0"/>
    <xf numFmtId="0" fontId="50" fillId="96" borderId="27" applyNumberFormat="0" applyAlignment="0" applyProtection="0"/>
    <xf numFmtId="0" fontId="61" fillId="80" borderId="0"/>
    <xf numFmtId="0" fontId="61" fillId="80" borderId="0"/>
    <xf numFmtId="0" fontId="18" fillId="23" borderId="39" applyNumberFormat="0" applyProtection="0">
      <alignment horizontal="left" vertical="top" indent="1"/>
    </xf>
    <xf numFmtId="0" fontId="18" fillId="86" borderId="39" applyNumberFormat="0" applyProtection="0">
      <alignment horizontal="left" vertical="top" indent="1"/>
    </xf>
    <xf numFmtId="0" fontId="18" fillId="44" borderId="39" applyNumberFormat="0" applyProtection="0">
      <alignment horizontal="left" vertical="top" indent="1"/>
    </xf>
    <xf numFmtId="0" fontId="18" fillId="87" borderId="39" applyNumberFormat="0" applyProtection="0">
      <alignment horizontal="left" vertical="top" indent="1"/>
    </xf>
    <xf numFmtId="0" fontId="18" fillId="78" borderId="41" applyNumberFormat="0">
      <protection locked="0"/>
    </xf>
    <xf numFmtId="0" fontId="61" fillId="80" borderId="0"/>
    <xf numFmtId="0" fontId="59" fillId="0" borderId="47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9" fillId="0" borderId="0"/>
    <xf numFmtId="43" fontId="7" fillId="0" borderId="0" applyFont="0" applyFill="0" applyBorder="0" applyAlignment="0" applyProtection="0"/>
    <xf numFmtId="4" fontId="16" fillId="28" borderId="27" applyNumberFormat="0" applyProtection="0">
      <alignment vertical="center"/>
    </xf>
    <xf numFmtId="4" fontId="51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2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4" fillId="40" borderId="27" applyNumberFormat="0" applyProtection="0">
      <alignment horizontal="left" vertical="center" indent="1"/>
    </xf>
    <xf numFmtId="4" fontId="54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1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5" fillId="40" borderId="27" applyNumberFormat="0" applyProtection="0">
      <alignment horizontal="right" vertical="center"/>
    </xf>
    <xf numFmtId="4" fontId="51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6" fillId="0" borderId="0"/>
    <xf numFmtId="4" fontId="57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78" borderId="41" applyNumberFormat="0">
      <protection locked="0"/>
    </xf>
    <xf numFmtId="0" fontId="18" fillId="90" borderId="4"/>
    <xf numFmtId="0" fontId="61" fillId="80" borderId="0"/>
    <xf numFmtId="0" fontId="61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1" fillId="80" borderId="0"/>
    <xf numFmtId="0" fontId="61" fillId="80" borderId="0"/>
    <xf numFmtId="4" fontId="18" fillId="18" borderId="31" applyNumberFormat="0" applyProtection="0">
      <alignment vertical="center"/>
    </xf>
    <xf numFmtId="4" fontId="18" fillId="18" borderId="31" applyNumberFormat="0" applyProtection="0">
      <alignment vertical="center"/>
    </xf>
    <xf numFmtId="4" fontId="16" fillId="28" borderId="27" applyNumberFormat="0" applyProtection="0">
      <alignment vertical="center"/>
    </xf>
    <xf numFmtId="4" fontId="51" fillId="28" borderId="27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6" fillId="30" borderId="27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2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4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4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1" fillId="23" borderId="39" applyNumberFormat="0" applyProtection="0">
      <alignment horizontal="left" vertical="top" indent="1"/>
    </xf>
    <xf numFmtId="0" fontId="7" fillId="42" borderId="27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1" fillId="86" borderId="39" applyNumberFormat="0" applyProtection="0">
      <alignment horizontal="left" vertical="top" indent="1"/>
    </xf>
    <xf numFmtId="0" fontId="7" fillId="43" borderId="27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1" fillId="44" borderId="39" applyNumberFormat="0" applyProtection="0">
      <alignment horizontal="left" vertical="top" indent="1"/>
    </xf>
    <xf numFmtId="0" fontId="7" fillId="2" borderId="27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1" fillId="87" borderId="39" applyNumberFormat="0" applyProtection="0">
      <alignment horizontal="left" vertical="top" indent="1"/>
    </xf>
    <xf numFmtId="0" fontId="61" fillId="87" borderId="39" applyNumberFormat="0" applyProtection="0">
      <alignment horizontal="left" vertical="top" indent="1"/>
    </xf>
    <xf numFmtId="0" fontId="7" fillId="29" borderId="27" applyNumberFormat="0" applyProtection="0">
      <alignment horizontal="left" vertical="center" indent="1"/>
    </xf>
    <xf numFmtId="0" fontId="7" fillId="0" borderId="0"/>
    <xf numFmtId="4" fontId="16" fillId="3" borderId="27" applyNumberFormat="0" applyProtection="0">
      <alignment vertical="center"/>
    </xf>
    <xf numFmtId="4" fontId="51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18" fillId="0" borderId="31" applyNumberFormat="0" applyProtection="0">
      <alignment horizontal="right" vertical="center"/>
    </xf>
    <xf numFmtId="4" fontId="18" fillId="0" borderId="31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1" fillId="40" borderId="27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6" fillId="0" borderId="0"/>
    <xf numFmtId="4" fontId="57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8" fillId="0" borderId="0"/>
    <xf numFmtId="0" fontId="61" fillId="80" borderId="0"/>
    <xf numFmtId="164" fontId="7" fillId="0" borderId="0" applyFont="0" applyFill="0" applyBorder="0" applyAlignment="0" applyProtection="0"/>
    <xf numFmtId="0" fontId="14" fillId="0" borderId="0"/>
    <xf numFmtId="0" fontId="3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2" fillId="0" borderId="0"/>
    <xf numFmtId="0" fontId="107" fillId="0" borderId="0" applyNumberFormat="0" applyFill="0" applyBorder="0" applyAlignment="0" applyProtection="0"/>
    <xf numFmtId="0" fontId="102" fillId="0" borderId="0"/>
    <xf numFmtId="0" fontId="5" fillId="0" borderId="0"/>
    <xf numFmtId="0" fontId="108" fillId="0" borderId="0" applyNumberFormat="0" applyFont="0" applyFill="0" applyBorder="0" applyAlignment="0" applyProtection="0"/>
    <xf numFmtId="0" fontId="102" fillId="0" borderId="0"/>
    <xf numFmtId="0" fontId="102" fillId="0" borderId="0"/>
    <xf numFmtId="0" fontId="14" fillId="0" borderId="0"/>
    <xf numFmtId="0" fontId="14" fillId="0" borderId="0"/>
    <xf numFmtId="0" fontId="102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2" fillId="0" borderId="0"/>
    <xf numFmtId="0" fontId="108" fillId="0" borderId="0" applyNumberFormat="0" applyFill="0" applyBorder="0" applyAlignment="0" applyProtection="0"/>
    <xf numFmtId="0" fontId="14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09" fillId="0" borderId="0"/>
    <xf numFmtId="0" fontId="10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7" fillId="0" borderId="0"/>
    <xf numFmtId="0" fontId="7" fillId="0" borderId="0"/>
    <xf numFmtId="0" fontId="109" fillId="0" borderId="0"/>
    <xf numFmtId="0" fontId="94" fillId="0" borderId="0"/>
    <xf numFmtId="187" fontId="110" fillId="0" borderId="0">
      <alignment horizontal="left"/>
    </xf>
    <xf numFmtId="188" fontId="111" fillId="0" borderId="0">
      <alignment horizontal="left"/>
    </xf>
    <xf numFmtId="0" fontId="64" fillId="110" borderId="0" applyNumberFormat="0" applyBorder="0" applyAlignment="0" applyProtection="0"/>
    <xf numFmtId="0" fontId="64" fillId="81" borderId="0" applyNumberFormat="0" applyBorder="0" applyAlignment="0" applyProtection="0"/>
    <xf numFmtId="0" fontId="64" fillId="77" borderId="0" applyNumberFormat="0" applyBorder="0" applyAlignment="0" applyProtection="0"/>
    <xf numFmtId="0" fontId="64" fillId="111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78" borderId="0" applyNumberFormat="0" applyBorder="0" applyAlignment="0" applyProtection="0"/>
    <xf numFmtId="0" fontId="37" fillId="114" borderId="0" applyNumberFormat="0" applyBorder="0" applyAlignment="0" applyProtection="0"/>
    <xf numFmtId="0" fontId="37" fillId="116" borderId="0" applyNumberFormat="0" applyBorder="0" applyAlignment="0" applyProtection="0"/>
    <xf numFmtId="0" fontId="64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1" borderId="0" applyNumberFormat="0" applyBorder="0" applyAlignment="0" applyProtection="0"/>
    <xf numFmtId="0" fontId="64" fillId="117" borderId="0" applyNumberFormat="0" applyBorder="0" applyAlignment="0" applyProtection="0"/>
    <xf numFmtId="0" fontId="64" fillId="119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120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65" fillId="121" borderId="0" applyNumberFormat="0" applyBorder="0" applyAlignment="0" applyProtection="0"/>
    <xf numFmtId="0" fontId="65" fillId="118" borderId="0" applyNumberFormat="0" applyBorder="0" applyAlignment="0" applyProtection="0"/>
    <xf numFmtId="0" fontId="65" fillId="122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38" fillId="114" borderId="0" applyNumberFormat="0" applyBorder="0" applyAlignment="0" applyProtection="0"/>
    <xf numFmtId="0" fontId="38" fillId="13" borderId="0" applyNumberFormat="0" applyBorder="0" applyAlignment="0" applyProtection="0"/>
    <xf numFmtId="0" fontId="38" fillId="115" borderId="0" applyNumberFormat="0" applyBorder="0" applyAlignment="0" applyProtection="0"/>
    <xf numFmtId="0" fontId="38" fillId="17" borderId="0" applyNumberFormat="0" applyBorder="0" applyAlignment="0" applyProtection="0"/>
    <xf numFmtId="0" fontId="38" fillId="125" borderId="0" applyNumberFormat="0" applyBorder="0" applyAlignment="0" applyProtection="0"/>
    <xf numFmtId="0" fontId="38" fillId="12" borderId="0" applyNumberFormat="0" applyBorder="0" applyAlignment="0" applyProtection="0"/>
    <xf numFmtId="0" fontId="94" fillId="0" borderId="0"/>
    <xf numFmtId="0" fontId="36" fillId="0" borderId="0"/>
    <xf numFmtId="0" fontId="36" fillId="0" borderId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38" fillId="13" borderId="0" applyNumberFormat="0" applyBorder="0" applyAlignment="0" applyProtection="0"/>
    <xf numFmtId="0" fontId="112" fillId="22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7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112" fillId="20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12" fillId="2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38" fillId="130" borderId="0" applyNumberFormat="0" applyBorder="0" applyAlignment="0" applyProtection="0"/>
    <xf numFmtId="0" fontId="112" fillId="5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" fillId="0" borderId="0"/>
    <xf numFmtId="0" fontId="7" fillId="0" borderId="0"/>
    <xf numFmtId="0" fontId="113" fillId="16" borderId="0" applyNumberFormat="0" applyBorder="0" applyAlignment="0" applyProtection="0"/>
    <xf numFmtId="0" fontId="77" fillId="131" borderId="0" applyNumberFormat="0" applyBorder="0" applyAlignment="0" applyProtection="0"/>
    <xf numFmtId="0" fontId="138" fillId="16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66" fillId="113" borderId="22" applyNumberFormat="0" applyAlignment="0" applyProtection="0"/>
    <xf numFmtId="0" fontId="111" fillId="0" borderId="0" applyFont="0" applyFill="0" applyBorder="0" applyAlignment="0" applyProtection="0">
      <alignment horizontal="right"/>
    </xf>
    <xf numFmtId="0" fontId="65" fillId="128" borderId="0" applyNumberFormat="0" applyBorder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0" fontId="65" fillId="126" borderId="0" applyNumberFormat="0" applyBorder="0" applyAlignment="0" applyProtection="0"/>
    <xf numFmtId="174" fontId="15" fillId="0" borderId="0" applyFill="0" applyBorder="0" applyAlignment="0"/>
    <xf numFmtId="174" fontId="78" fillId="0" borderId="0" applyFill="0" applyBorder="0" applyAlignment="0"/>
    <xf numFmtId="175" fontId="15" fillId="0" borderId="0" applyFill="0" applyBorder="0" applyAlignment="0"/>
    <xf numFmtId="175" fontId="78" fillId="0" borderId="0" applyFill="0" applyBorder="0" applyAlignment="0"/>
    <xf numFmtId="176" fontId="15" fillId="0" borderId="0" applyFill="0" applyBorder="0" applyAlignment="0"/>
    <xf numFmtId="176" fontId="78" fillId="0" borderId="0" applyFill="0" applyBorder="0" applyAlignment="0"/>
    <xf numFmtId="177" fontId="15" fillId="0" borderId="0" applyFill="0" applyBorder="0" applyAlignment="0"/>
    <xf numFmtId="177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65" fillId="75" borderId="0" applyNumberFormat="0" applyBorder="0" applyAlignment="0" applyProtection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15" fillId="78" borderId="22" applyNumberFormat="0" applyAlignment="0" applyProtection="0"/>
    <xf numFmtId="0" fontId="93" fillId="79" borderId="22" applyNumberFormat="0" applyAlignment="0" applyProtection="0"/>
    <xf numFmtId="189" fontId="116" fillId="0" borderId="0" applyFill="0" applyBorder="0" applyProtection="0"/>
    <xf numFmtId="0" fontId="117" fillId="19" borderId="23" applyNumberFormat="0" applyAlignment="0" applyProtection="0"/>
    <xf numFmtId="0" fontId="71" fillId="69" borderId="23" applyNumberFormat="0" applyAlignment="0" applyProtection="0"/>
    <xf numFmtId="0" fontId="41" fillId="132" borderId="49" applyNumberFormat="0" applyAlignment="0" applyProtection="0"/>
    <xf numFmtId="0" fontId="95" fillId="0" borderId="0" applyNumberFormat="0" applyFill="0" applyBorder="0" applyAlignment="0" applyProtection="0"/>
    <xf numFmtId="0" fontId="96" fillId="0" borderId="50" applyNumberFormat="0" applyFill="0" applyAlignment="0" applyProtection="0"/>
    <xf numFmtId="0" fontId="97" fillId="0" borderId="32" applyNumberFormat="0" applyFill="0" applyAlignment="0" applyProtection="0"/>
    <xf numFmtId="0" fontId="98" fillId="0" borderId="51" applyNumberFormat="0" applyFill="0" applyAlignment="0" applyProtection="0"/>
    <xf numFmtId="0" fontId="98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5" fillId="0" borderId="0" applyFont="0" applyFill="0" applyBorder="0" applyAlignment="0" applyProtection="0"/>
    <xf numFmtId="173" fontId="78" fillId="0" borderId="0" applyFont="0" applyFill="0" applyBorder="0" applyAlignment="0" applyProtection="0"/>
    <xf numFmtId="164" fontId="61" fillId="0" borderId="0" applyFont="0" applyFill="0" applyBorder="0" applyAlignment="0" applyProtection="0"/>
    <xf numFmtId="195" fontId="94" fillId="0" borderId="0" applyFont="0" applyFill="0" applyBorder="0" applyAlignment="0" applyProtection="0"/>
    <xf numFmtId="0" fontId="118" fillId="0" borderId="0" applyNumberFormat="0" applyAlignment="0">
      <alignment horizontal="left"/>
    </xf>
    <xf numFmtId="174" fontId="15" fillId="0" borderId="0" applyFont="0" applyFill="0" applyBorder="0" applyAlignment="0" applyProtection="0"/>
    <xf numFmtId="174" fontId="78" fillId="0" borderId="0" applyFont="0" applyFill="0" applyBorder="0" applyAlignment="0" applyProtection="0"/>
    <xf numFmtId="14" fontId="54" fillId="0" borderId="0" applyFill="0" applyBorder="0" applyAlignment="0"/>
    <xf numFmtId="14" fontId="17" fillId="0" borderId="0"/>
    <xf numFmtId="38" fontId="17" fillId="0" borderId="0" applyFont="0" applyFill="0" applyBorder="0" applyAlignment="0" applyProtection="0"/>
    <xf numFmtId="195" fontId="36" fillId="0" borderId="0" applyFont="0" applyFill="0" applyBorder="0" applyAlignment="0" applyProtection="0"/>
    <xf numFmtId="40" fontId="17" fillId="0" borderId="0" applyFont="0" applyFill="0" applyBorder="0" applyAlignment="0" applyProtection="0"/>
    <xf numFmtId="165" fontId="116" fillId="0" borderId="0" applyFill="0" applyBorder="0" applyProtection="0"/>
    <xf numFmtId="0" fontId="71" fillId="69" borderId="23" applyNumberFormat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19" fillId="0" borderId="0" applyNumberFormat="0" applyAlignment="0">
      <alignment horizontal="left"/>
    </xf>
    <xf numFmtId="0" fontId="94" fillId="0" borderId="0" applyFont="0" applyFill="0" applyBorder="0" applyAlignment="0" applyProtection="0"/>
    <xf numFmtId="190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68" fontId="62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1" fillId="133" borderId="0" applyNumberFormat="0" applyBorder="0" applyAlignment="0" applyProtection="0"/>
    <xf numFmtId="0" fontId="73" fillId="134" borderId="0" applyNumberFormat="0" applyBorder="0" applyAlignment="0" applyProtection="0"/>
    <xf numFmtId="0" fontId="43" fillId="115" borderId="0" applyNumberFormat="0" applyBorder="0" applyAlignment="0" applyProtection="0"/>
    <xf numFmtId="38" fontId="61" fillId="2" borderId="0" applyNumberFormat="0" applyBorder="0" applyAlignment="0" applyProtection="0"/>
    <xf numFmtId="191" fontId="122" fillId="0" borderId="0" applyNumberFormat="0" applyFill="0" applyBorder="0" applyProtection="0">
      <alignment horizontal="right"/>
    </xf>
    <xf numFmtId="0" fontId="65" fillId="129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52" applyNumberFormat="0" applyFill="0" applyAlignment="0" applyProtection="0"/>
    <xf numFmtId="0" fontId="45" fillId="0" borderId="53" applyNumberFormat="0" applyFill="0" applyAlignment="0" applyProtection="0"/>
    <xf numFmtId="0" fontId="46" fillId="0" borderId="54" applyNumberFormat="0" applyFill="0" applyAlignment="0" applyProtection="0"/>
    <xf numFmtId="0" fontId="46" fillId="0" borderId="0" applyNumberFormat="0" applyFill="0" applyBorder="0" applyAlignment="0" applyProtection="0"/>
    <xf numFmtId="0" fontId="61" fillId="80" borderId="0"/>
    <xf numFmtId="0" fontId="123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7" borderId="38" applyNumberFormat="0" applyAlignment="0" applyProtection="0"/>
    <xf numFmtId="0" fontId="65" fillId="126" borderId="0" applyNumberFormat="0" applyBorder="0" applyAlignment="0" applyProtection="0"/>
    <xf numFmtId="0" fontId="65" fillId="135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122" borderId="0" applyNumberFormat="0" applyBorder="0" applyAlignment="0" applyProtection="0"/>
    <xf numFmtId="0" fontId="65" fillId="52" borderId="0" applyNumberFormat="0" applyBorder="0" applyAlignment="0" applyProtection="0"/>
    <xf numFmtId="0" fontId="65" fillId="12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3" fillId="134" borderId="0" applyNumberFormat="0" applyBorder="0" applyAlignment="0" applyProtection="0"/>
    <xf numFmtId="0" fontId="73" fillId="134" borderId="0" applyNumberFormat="0" applyBorder="0" applyAlignment="0" applyProtection="0"/>
    <xf numFmtId="0" fontId="74" fillId="49" borderId="27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62" fillId="0" borderId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39" fillId="0" borderId="37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35" fillId="0" borderId="0"/>
    <xf numFmtId="0" fontId="124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25" fillId="18" borderId="0" applyNumberFormat="0" applyBorder="0" applyAlignment="0" applyProtection="0"/>
    <xf numFmtId="0" fontId="92" fillId="50" borderId="0" applyNumberFormat="0" applyBorder="0" applyAlignment="0" applyProtection="0"/>
    <xf numFmtId="0" fontId="49" fillId="18" borderId="0" applyNumberFormat="0" applyBorder="0" applyAlignment="0" applyProtection="0"/>
    <xf numFmtId="37" fontId="126" fillId="0" borderId="0"/>
    <xf numFmtId="179" fontId="21" fillId="0" borderId="0"/>
    <xf numFmtId="179" fontId="103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140" fillId="0" borderId="0"/>
    <xf numFmtId="0" fontId="62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" fillId="0" borderId="0"/>
    <xf numFmtId="0" fontId="61" fillId="80" borderId="0"/>
    <xf numFmtId="0" fontId="61" fillId="80" borderId="0"/>
    <xf numFmtId="0" fontId="61" fillId="80" borderId="0"/>
    <xf numFmtId="0" fontId="140" fillId="0" borderId="0"/>
    <xf numFmtId="0" fontId="7" fillId="0" borderId="0"/>
    <xf numFmtId="0" fontId="4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36" fillId="0" borderId="0"/>
    <xf numFmtId="0" fontId="62" fillId="0" borderId="0"/>
    <xf numFmtId="0" fontId="36" fillId="0" borderId="0"/>
    <xf numFmtId="0" fontId="61" fillId="8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140" fillId="0" borderId="0"/>
    <xf numFmtId="0" fontId="140" fillId="0" borderId="0"/>
    <xf numFmtId="0" fontId="62" fillId="0" borderId="0"/>
    <xf numFmtId="0" fontId="7" fillId="0" borderId="0"/>
    <xf numFmtId="0" fontId="140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62" fillId="0" borderId="0"/>
    <xf numFmtId="0" fontId="106" fillId="0" borderId="0"/>
    <xf numFmtId="0" fontId="35" fillId="0" borderId="0"/>
    <xf numFmtId="0" fontId="9" fillId="0" borderId="0"/>
    <xf numFmtId="0" fontId="9" fillId="0" borderId="0"/>
    <xf numFmtId="0" fontId="61" fillId="80" borderId="0"/>
    <xf numFmtId="0" fontId="9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10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24" fillId="0" borderId="0"/>
    <xf numFmtId="0" fontId="9" fillId="0" borderId="0"/>
    <xf numFmtId="0" fontId="61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5" fillId="0" borderId="0"/>
    <xf numFmtId="0" fontId="9" fillId="0" borderId="0"/>
    <xf numFmtId="0" fontId="9" fillId="0" borderId="0"/>
    <xf numFmtId="0" fontId="9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4" fillId="0" borderId="0"/>
    <xf numFmtId="0" fontId="61" fillId="80" borderId="0"/>
    <xf numFmtId="0" fontId="61" fillId="80" borderId="0"/>
    <xf numFmtId="0" fontId="4" fillId="0" borderId="0"/>
    <xf numFmtId="0" fontId="5" fillId="0" borderId="0"/>
    <xf numFmtId="0" fontId="94" fillId="116" borderId="38" applyNumberFormat="0" applyFont="0" applyAlignment="0" applyProtection="0"/>
    <xf numFmtId="0" fontId="127" fillId="0" borderId="0"/>
    <xf numFmtId="0" fontId="76" fillId="0" borderId="55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8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78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128" fillId="136" borderId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29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6">
      <alignment horizontal="center"/>
    </xf>
    <xf numFmtId="0" fontId="7" fillId="0" borderId="56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2" fontId="130" fillId="0" borderId="0" applyNumberFormat="0" applyFill="0" applyBorder="0" applyAlignment="0" applyProtection="0">
      <alignment horizontal="left"/>
    </xf>
    <xf numFmtId="0" fontId="77" fillId="131" borderId="0" applyNumberFormat="0" applyBorder="0" applyAlignment="0" applyProtection="0"/>
    <xf numFmtId="0" fontId="77" fillId="131" borderId="0" applyNumberFormat="0" applyBorder="0" applyAlignment="0" applyProtection="0"/>
    <xf numFmtId="49" fontId="131" fillId="138" borderId="0" applyNumberFormat="0" applyFont="0" applyFill="0" applyBorder="0" applyAlignment="0">
      <alignment horizontal="center" vertical="center" wrapText="1" shrinkToFit="1"/>
    </xf>
    <xf numFmtId="0" fontId="54" fillId="50" borderId="27" applyNumberFormat="0" applyProtection="0">
      <alignment vertical="center"/>
    </xf>
    <xf numFmtId="4" fontId="16" fillId="28" borderId="27" applyNumberFormat="0" applyProtection="0">
      <alignment vertical="center"/>
    </xf>
    <xf numFmtId="0" fontId="99" fillId="50" borderId="27" applyNumberFormat="0" applyProtection="0">
      <alignment vertical="center"/>
    </xf>
    <xf numFmtId="0" fontId="54" fillId="50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54" fillId="50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4" fillId="81" borderId="27" applyNumberFormat="0" applyProtection="0">
      <alignment horizontal="right" vertical="center"/>
    </xf>
    <xf numFmtId="0" fontId="54" fillId="46" borderId="27" applyNumberFormat="0" applyProtection="0">
      <alignment horizontal="right" vertical="center"/>
    </xf>
    <xf numFmtId="0" fontId="54" fillId="73" borderId="27" applyNumberFormat="0" applyProtection="0">
      <alignment horizontal="right" vertical="center"/>
    </xf>
    <xf numFmtId="0" fontId="54" fillId="119" borderId="27" applyNumberFormat="0" applyProtection="0">
      <alignment horizontal="right" vertical="center"/>
    </xf>
    <xf numFmtId="0" fontId="54" fillId="124" borderId="27" applyNumberFormat="0" applyProtection="0">
      <alignment horizontal="right" vertical="center"/>
    </xf>
    <xf numFmtId="0" fontId="65" fillId="126" borderId="0" applyNumberFormat="0" applyBorder="0" applyAlignment="0" applyProtection="0"/>
    <xf numFmtId="0" fontId="54" fillId="76" borderId="27" applyNumberFormat="0" applyProtection="0">
      <alignment horizontal="right" vertical="center"/>
    </xf>
    <xf numFmtId="0" fontId="54" fillId="74" borderId="27" applyNumberFormat="0" applyProtection="0">
      <alignment horizontal="right" vertical="center"/>
    </xf>
    <xf numFmtId="0" fontId="54" fillId="139" borderId="27" applyNumberFormat="0" applyProtection="0">
      <alignment horizontal="right" vertical="center"/>
    </xf>
    <xf numFmtId="0" fontId="54" fillId="118" borderId="27" applyNumberFormat="0" applyProtection="0">
      <alignment horizontal="right" vertical="center"/>
    </xf>
    <xf numFmtId="0" fontId="100" fillId="140" borderId="27" applyNumberFormat="0" applyProtection="0">
      <alignment horizontal="left" vertical="center" indent="1"/>
    </xf>
    <xf numFmtId="4" fontId="52" fillId="39" borderId="27" applyNumberFormat="0" applyProtection="0">
      <alignment horizontal="left" vertical="center" indent="1"/>
    </xf>
    <xf numFmtId="0" fontId="54" fillId="141" borderId="5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0" fontId="53" fillId="75" borderId="0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0" borderId="0"/>
    <xf numFmtId="0" fontId="7" fillId="0" borderId="0"/>
    <xf numFmtId="0" fontId="54" fillId="141" borderId="27" applyNumberFormat="0" applyProtection="0">
      <alignment horizontal="left" vertical="center" indent="1"/>
    </xf>
    <xf numFmtId="4" fontId="54" fillId="40" borderId="27" applyNumberFormat="0" applyProtection="0">
      <alignment horizontal="left" vertical="center" indent="1"/>
    </xf>
    <xf numFmtId="0" fontId="54" fillId="142" borderId="27" applyNumberFormat="0" applyProtection="0">
      <alignment horizontal="left" vertical="center" indent="1"/>
    </xf>
    <xf numFmtId="4" fontId="54" fillId="42" borderId="27" applyNumberFormat="0" applyProtection="0">
      <alignment horizontal="left" vertical="center" indent="1"/>
    </xf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2" fillId="0" borderId="0"/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35" fillId="0" borderId="0"/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94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2" fillId="0" borderId="0"/>
    <xf numFmtId="0" fontId="7" fillId="110" borderId="27" applyNumberFormat="0" applyProtection="0">
      <alignment horizontal="left" vertical="center" indent="1"/>
    </xf>
    <xf numFmtId="0" fontId="65" fillId="73" borderId="0" applyNumberFormat="0" applyBorder="0" applyAlignment="0" applyProtection="0"/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54" fillId="47" borderId="27" applyNumberFormat="0" applyProtection="0">
      <alignment vertical="center"/>
    </xf>
    <xf numFmtId="0" fontId="99" fillId="47" borderId="27" applyNumberFormat="0" applyProtection="0">
      <alignment vertical="center"/>
    </xf>
    <xf numFmtId="0" fontId="54" fillId="47" borderId="27" applyNumberFormat="0" applyProtection="0">
      <alignment horizontal="left" vertical="center" indent="1"/>
    </xf>
    <xf numFmtId="0" fontId="54" fillId="47" borderId="27" applyNumberFormat="0" applyProtection="0">
      <alignment horizontal="left" vertical="center" indent="1"/>
    </xf>
    <xf numFmtId="0" fontId="54" fillId="141" borderId="27" applyNumberFormat="0" applyProtection="0">
      <alignment horizontal="right" vertical="center"/>
    </xf>
    <xf numFmtId="0" fontId="54" fillId="141" borderId="27" applyNumberFormat="0" applyProtection="0">
      <alignment horizontal="right" vertical="center"/>
    </xf>
    <xf numFmtId="0" fontId="99" fillId="141" borderId="27" applyNumberFormat="0" applyProtection="0">
      <alignment horizontal="right" vertical="center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101" fillId="141" borderId="27" applyNumberFormat="0" applyProtection="0">
      <alignment horizontal="right" vertical="center"/>
    </xf>
    <xf numFmtId="0" fontId="132" fillId="143" borderId="0"/>
    <xf numFmtId="0" fontId="133" fillId="143" borderId="0"/>
    <xf numFmtId="0" fontId="134" fillId="4" borderId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22" fillId="0" borderId="0">
      <alignment horizontal="center"/>
    </xf>
    <xf numFmtId="0" fontId="7" fillId="0" borderId="0"/>
    <xf numFmtId="0" fontId="102" fillId="0" borderId="0"/>
    <xf numFmtId="0" fontId="5" fillId="0" borderId="0"/>
    <xf numFmtId="0" fontId="14" fillId="0" borderId="0"/>
    <xf numFmtId="0" fontId="102" fillId="0" borderId="0"/>
    <xf numFmtId="189" fontId="116" fillId="0" borderId="0" applyFill="0" applyBorder="0" applyAlignment="0" applyProtection="0"/>
    <xf numFmtId="40" fontId="135" fillId="0" borderId="0" applyBorder="0">
      <alignment horizontal="right"/>
    </xf>
    <xf numFmtId="0" fontId="93" fillId="79" borderId="22" applyNumberFormat="0" applyAlignment="0" applyProtection="0"/>
    <xf numFmtId="0" fontId="82" fillId="49" borderId="22" applyNumberFormat="0" applyAlignment="0" applyProtection="0"/>
    <xf numFmtId="0" fontId="93" fillId="79" borderId="22" applyNumberFormat="0" applyAlignment="0" applyProtection="0"/>
    <xf numFmtId="9" fontId="7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ill="0" applyBorder="0" applyAlignment="0" applyProtection="0"/>
    <xf numFmtId="9" fontId="1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58" applyNumberFormat="0" applyFont="0"/>
    <xf numFmtId="0" fontId="7" fillId="0" borderId="0"/>
    <xf numFmtId="0" fontId="7" fillId="0" borderId="0"/>
    <xf numFmtId="181" fontId="15" fillId="0" borderId="0" applyFill="0" applyBorder="0" applyAlignment="0"/>
    <xf numFmtId="181" fontId="78" fillId="0" borderId="0" applyFill="0" applyBorder="0" applyAlignment="0"/>
    <xf numFmtId="182" fontId="15" fillId="0" borderId="0" applyFill="0" applyBorder="0" applyAlignment="0"/>
    <xf numFmtId="182" fontId="78" fillId="0" borderId="0" applyFill="0" applyBorder="0" applyAlignment="0"/>
    <xf numFmtId="0" fontId="7" fillId="0" borderId="0"/>
    <xf numFmtId="0" fontId="7" fillId="0" borderId="0"/>
    <xf numFmtId="0" fontId="58" fillId="0" borderId="0" applyNumberFormat="0" applyFill="0" applyBorder="0" applyAlignment="0" applyProtection="0"/>
    <xf numFmtId="20" fontId="17" fillId="0" borderId="0"/>
    <xf numFmtId="0" fontId="13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14" fillId="0" borderId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37" fillId="114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37" fillId="1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37" fillId="115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37" fillId="78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37" fillId="114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37" fillId="116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37" fillId="114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37" fillId="12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37" fillId="11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37" fillId="120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37" fillId="114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37" fillId="12" borderId="0" applyNumberFormat="0" applyBorder="0" applyAlignment="0" applyProtection="0"/>
    <xf numFmtId="0" fontId="9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5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36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36" fillId="0" borderId="0" applyFont="0" applyFill="0" applyBorder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62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61" fillId="80" borderId="0"/>
    <xf numFmtId="0" fontId="94" fillId="0" borderId="0"/>
    <xf numFmtId="0" fontId="94" fillId="0" borderId="0"/>
    <xf numFmtId="0" fontId="61" fillId="80" borderId="0"/>
    <xf numFmtId="0" fontId="94" fillId="0" borderId="0"/>
    <xf numFmtId="0" fontId="61" fillId="8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5" fillId="0" borderId="0"/>
    <xf numFmtId="0" fontId="94" fillId="0" borderId="0"/>
    <xf numFmtId="0" fontId="5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43" fillId="0" borderId="0"/>
    <xf numFmtId="0" fontId="14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04" fillId="0" borderId="0"/>
    <xf numFmtId="0" fontId="61" fillId="80" borderId="0"/>
    <xf numFmtId="0" fontId="62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05" fillId="0" borderId="0"/>
    <xf numFmtId="0" fontId="10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4" fillId="97" borderId="48" applyNumberFormat="0" applyFont="0" applyAlignment="0" applyProtection="0"/>
    <xf numFmtId="0" fontId="144" fillId="97" borderId="48" applyNumberFormat="0" applyFont="0" applyAlignment="0" applyProtection="0"/>
    <xf numFmtId="0" fontId="144" fillId="97" borderId="48" applyNumberFormat="0" applyFont="0" applyAlignment="0" applyProtection="0"/>
    <xf numFmtId="0" fontId="144" fillId="97" borderId="48" applyNumberFormat="0" applyFont="0" applyAlignment="0" applyProtection="0"/>
    <xf numFmtId="0" fontId="94" fillId="116" borderId="38" applyNumberFormat="0" applyFont="0" applyAlignment="0" applyProtection="0"/>
    <xf numFmtId="0" fontId="145" fillId="78" borderId="59" applyNumberFormat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4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4" fontId="18" fillId="1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0" borderId="0"/>
    <xf numFmtId="0" fontId="62" fillId="0" borderId="0"/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4" fillId="0" borderId="0"/>
    <xf numFmtId="0" fontId="18" fillId="87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18" fillId="87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37" fillId="0" borderId="0"/>
    <xf numFmtId="0" fontId="5" fillId="0" borderId="0"/>
    <xf numFmtId="0" fontId="102" fillId="0" borderId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7" fillId="0" borderId="0"/>
    <xf numFmtId="0" fontId="59" fillId="0" borderId="60" applyNumberFormat="0" applyFill="0" applyAlignment="0" applyProtection="0"/>
    <xf numFmtId="0" fontId="48" fillId="0" borderId="0" applyNumberFormat="0" applyFill="0" applyBorder="0" applyAlignment="0" applyProtection="0"/>
    <xf numFmtId="0" fontId="65" fillId="73" borderId="0" applyNumberFormat="0" applyBorder="0" applyAlignment="0" applyProtection="0"/>
    <xf numFmtId="0" fontId="35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65" fillId="129" borderId="0" applyNumberFormat="0" applyBorder="0" applyAlignment="0" applyProtection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1" fillId="80" borderId="0"/>
    <xf numFmtId="0" fontId="62" fillId="0" borderId="0"/>
    <xf numFmtId="0" fontId="65" fillId="126" borderId="0" applyNumberFormat="0" applyBorder="0" applyAlignment="0" applyProtection="0"/>
    <xf numFmtId="0" fontId="7" fillId="0" borderId="0"/>
    <xf numFmtId="0" fontId="62" fillId="0" borderId="0"/>
    <xf numFmtId="0" fontId="35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7" fillId="0" borderId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5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80" borderId="0"/>
    <xf numFmtId="0" fontId="62" fillId="0" borderId="0"/>
    <xf numFmtId="0" fontId="62" fillId="0" borderId="0"/>
    <xf numFmtId="0" fontId="35" fillId="0" borderId="0"/>
    <xf numFmtId="0" fontId="65" fillId="129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43" fillId="0" borderId="46" applyNumberFormat="0" applyFill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1" applyNumberFormat="0" applyAlignment="0" applyProtection="0"/>
    <xf numFmtId="0" fontId="41" fillId="94" borderId="23" applyNumberFormat="0" applyAlignment="0" applyProtection="0"/>
    <xf numFmtId="0" fontId="38" fillId="93" borderId="0" applyNumberFormat="0" applyBorder="0" applyAlignment="0" applyProtection="0"/>
    <xf numFmtId="0" fontId="37" fillId="61" borderId="0" applyNumberFormat="0" applyBorder="0" applyAlignment="0" applyProtection="0"/>
    <xf numFmtId="0" fontId="43" fillId="67" borderId="0" applyNumberFormat="0" applyBorder="0" applyAlignment="0" applyProtection="0"/>
    <xf numFmtId="0" fontId="38" fillId="93" borderId="0" applyNumberFormat="0" applyBorder="0" applyAlignment="0" applyProtection="0"/>
    <xf numFmtId="0" fontId="44" fillId="0" borderId="43" applyNumberFormat="0" applyFill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38" fillId="93" borderId="0" applyNumberFormat="0" applyBorder="0" applyAlignment="0" applyProtection="0"/>
    <xf numFmtId="0" fontId="90" fillId="67" borderId="31" applyNumberFormat="0" applyAlignment="0" applyProtection="0"/>
    <xf numFmtId="0" fontId="38" fillId="56" borderId="0" applyNumberFormat="0" applyBorder="0" applyAlignment="0" applyProtection="0"/>
    <xf numFmtId="0" fontId="47" fillId="12" borderId="22" applyNumberFormat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2" borderId="0" applyNumberFormat="0" applyBorder="0" applyAlignment="0" applyProtection="0"/>
    <xf numFmtId="0" fontId="50" fillId="96" borderId="27" applyNumberFormat="0" applyAlignment="0" applyProtection="0"/>
    <xf numFmtId="0" fontId="90" fillId="67" borderId="31" applyNumberFormat="0" applyAlignment="0" applyProtection="0"/>
    <xf numFmtId="0" fontId="44" fillId="0" borderId="24" applyNumberFormat="0" applyFill="0" applyAlignment="0" applyProtection="0"/>
    <xf numFmtId="0" fontId="45" fillId="0" borderId="25" applyNumberFormat="0" applyFill="0" applyAlignment="0" applyProtection="0"/>
    <xf numFmtId="0" fontId="46" fillId="0" borderId="26" applyNumberFormat="0" applyFill="0" applyAlignment="0" applyProtection="0"/>
    <xf numFmtId="0" fontId="47" fillId="12" borderId="22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168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8" fillId="0" borderId="28" applyNumberFormat="0" applyFill="0" applyAlignment="0" applyProtection="0"/>
    <xf numFmtId="0" fontId="38" fillId="91" borderId="0" applyNumberFormat="0" applyBorder="0" applyAlignment="0" applyProtection="0"/>
    <xf numFmtId="0" fontId="91" fillId="0" borderId="0" applyNumberFormat="0" applyFill="0" applyBorder="0" applyAlignment="0" applyProtection="0"/>
    <xf numFmtId="0" fontId="7" fillId="11" borderId="22" applyNumberFormat="0" applyFont="0" applyAlignment="0" applyProtection="0"/>
    <xf numFmtId="0" fontId="50" fillId="15" borderId="27" applyNumberFormat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46" fillId="0" borderId="45" applyNumberFormat="0" applyFill="0" applyAlignment="0" applyProtection="0"/>
    <xf numFmtId="0" fontId="47" fillId="12" borderId="22" applyNumberFormat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47" fillId="12" borderId="22" applyNumberForma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47" fillId="12" borderId="22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59" fillId="0" borderId="30" applyNumberFormat="0" applyFill="0" applyAlignment="0" applyProtection="0"/>
    <xf numFmtId="0" fontId="60" fillId="0" borderId="0" applyNumberFormat="0" applyFill="0" applyBorder="0" applyAlignment="0" applyProtection="0"/>
    <xf numFmtId="168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7" fillId="12" borderId="22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47" fillId="12" borderId="22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90" fillId="67" borderId="31" applyNumberFormat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0" fontId="38" fillId="92" borderId="0" applyNumberFormat="0" applyBorder="0" applyAlignment="0" applyProtection="0"/>
    <xf numFmtId="0" fontId="18" fillId="80" borderId="0"/>
    <xf numFmtId="0" fontId="45" fillId="0" borderId="44" applyNumberFormat="0" applyFill="0" applyAlignment="0" applyProtection="0"/>
    <xf numFmtId="0" fontId="59" fillId="0" borderId="47" applyNumberFormat="0" applyFill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" fillId="66" borderId="31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5" fontId="7" fillId="0" borderId="0" applyFill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2" fillId="0" borderId="0"/>
    <xf numFmtId="0" fontId="61" fillId="80" borderId="0"/>
    <xf numFmtId="0" fontId="35" fillId="0" borderId="0"/>
    <xf numFmtId="0" fontId="62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3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5" fillId="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7" fillId="0" borderId="0"/>
    <xf numFmtId="0" fontId="62" fillId="0" borderId="0"/>
    <xf numFmtId="0" fontId="5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18" fillId="17" borderId="31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90" fillId="67" borderId="31" applyNumberFormat="0" applyAlignment="0" applyProtection="0"/>
    <xf numFmtId="0" fontId="89" fillId="96" borderId="31" applyNumberFormat="0" applyAlignment="0" applyProtection="0"/>
    <xf numFmtId="0" fontId="41" fillId="94" borderId="23" applyNumberFormat="0" applyAlignment="0" applyProtection="0"/>
    <xf numFmtId="0" fontId="44" fillId="0" borderId="43" applyNumberFormat="0" applyFill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6" fillId="0" borderId="0" applyNumberFormat="0" applyFill="0" applyBorder="0" applyAlignment="0" applyProtection="0"/>
    <xf numFmtId="0" fontId="41" fillId="94" borderId="2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44" fillId="0" borderId="43" applyNumberFormat="0" applyFill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3" fillId="0" borderId="46" applyNumberFormat="0" applyFill="0" applyAlignment="0" applyProtection="0"/>
    <xf numFmtId="0" fontId="90" fillId="67" borderId="31" applyNumberFormat="0" applyAlignment="0" applyProtection="0"/>
    <xf numFmtId="0" fontId="90" fillId="67" borderId="31" applyNumberFormat="0" applyAlignment="0" applyProtection="0"/>
    <xf numFmtId="0" fontId="90" fillId="67" borderId="31" applyNumberForma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8" fillId="66" borderId="31" applyNumberFormat="0" applyFon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0" fillId="96" borderId="27" applyNumberFormat="0" applyAlignment="0" applyProtection="0"/>
    <xf numFmtId="0" fontId="43" fillId="0" borderId="46" applyNumberFormat="0" applyFill="0" applyAlignment="0" applyProtection="0"/>
    <xf numFmtId="0" fontId="43" fillId="67" borderId="0" applyNumberFormat="0" applyBorder="0" applyAlignment="0" applyProtection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66" borderId="31" applyNumberFormat="0" applyFont="0" applyAlignment="0" applyProtection="0"/>
    <xf numFmtId="0" fontId="50" fillId="96" borderId="27" applyNumberFormat="0" applyAlignment="0" applyProtection="0"/>
    <xf numFmtId="0" fontId="59" fillId="0" borderId="47" applyNumberFormat="0" applyFill="0" applyAlignment="0" applyProtection="0"/>
    <xf numFmtId="0" fontId="88" fillId="6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18" fillId="85" borderId="40" applyNumberFormat="0" applyProtection="0">
      <alignment horizontal="left" vertical="center" indent="1"/>
    </xf>
    <xf numFmtId="0" fontId="62" fillId="0" borderId="0"/>
    <xf numFmtId="4" fontId="36" fillId="23" borderId="40" applyNumberFormat="0" applyProtection="0">
      <alignment horizontal="left" vertical="center" indent="1"/>
    </xf>
    <xf numFmtId="0" fontId="62" fillId="0" borderId="0"/>
    <xf numFmtId="0" fontId="62" fillId="0" borderId="0"/>
    <xf numFmtId="4" fontId="18" fillId="87" borderId="40" applyNumberFormat="0" applyProtection="0">
      <alignment horizontal="left" vertical="center" indent="1"/>
    </xf>
    <xf numFmtId="0" fontId="62" fillId="0" borderId="0"/>
    <xf numFmtId="4" fontId="18" fillId="86" borderId="40" applyNumberFormat="0" applyProtection="0">
      <alignment horizontal="left" vertical="center" indent="1"/>
    </xf>
    <xf numFmtId="0" fontId="18" fillId="23" borderId="39" applyNumberFormat="0" applyProtection="0">
      <alignment horizontal="left" vertical="top" indent="1"/>
    </xf>
    <xf numFmtId="0" fontId="62" fillId="0" borderId="0"/>
    <xf numFmtId="0" fontId="18" fillId="86" borderId="39" applyNumberFormat="0" applyProtection="0">
      <alignment horizontal="left" vertical="top" indent="1"/>
    </xf>
    <xf numFmtId="0" fontId="62" fillId="0" borderId="0"/>
    <xf numFmtId="0" fontId="18" fillId="44" borderId="39" applyNumberFormat="0" applyProtection="0">
      <alignment horizontal="left" vertical="top" indent="1"/>
    </xf>
    <xf numFmtId="0" fontId="62" fillId="0" borderId="0"/>
    <xf numFmtId="0" fontId="18" fillId="87" borderId="39" applyNumberFormat="0" applyProtection="0">
      <alignment horizontal="left" vertical="top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86" fillId="89" borderId="40" applyNumberFormat="0" applyProtection="0">
      <alignment horizontal="left" vertical="center" indent="1"/>
    </xf>
    <xf numFmtId="0" fontId="62" fillId="0" borderId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89" fillId="96" borderId="31" applyNumberForma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0" borderId="47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61" fillId="80" borderId="0"/>
    <xf numFmtId="0" fontId="7" fillId="0" borderId="0"/>
  </cellStyleXfs>
  <cellXfs count="478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5" fillId="5" borderId="0" xfId="32" applyFont="1" applyFill="1" applyAlignment="1">
      <alignment vertical="top"/>
    </xf>
    <xf numFmtId="0" fontId="25" fillId="5" borderId="0" xfId="33" applyFont="1" applyFill="1"/>
    <xf numFmtId="37" fontId="24" fillId="5" borderId="0" xfId="33" applyNumberFormat="1" applyFont="1" applyFill="1"/>
    <xf numFmtId="37" fontId="25" fillId="5" borderId="0" xfId="33" applyNumberFormat="1" applyFont="1" applyFill="1"/>
    <xf numFmtId="37" fontId="25" fillId="5" borderId="5" xfId="33" applyNumberFormat="1" applyFont="1" applyFill="1" applyBorder="1"/>
    <xf numFmtId="37" fontId="24" fillId="5" borderId="5" xfId="33" applyNumberFormat="1" applyFont="1" applyFill="1" applyBorder="1"/>
    <xf numFmtId="0" fontId="25" fillId="5" borderId="0" xfId="30" applyFont="1" applyFill="1"/>
    <xf numFmtId="171" fontId="26" fillId="7" borderId="0" xfId="39" applyFont="1" applyFill="1"/>
    <xf numFmtId="37" fontId="24" fillId="9" borderId="6" xfId="33" applyNumberFormat="1" applyFont="1" applyFill="1" applyBorder="1"/>
    <xf numFmtId="37" fontId="25" fillId="7" borderId="0" xfId="35" applyNumberFormat="1" applyFont="1" applyFill="1" applyAlignment="1">
      <alignment horizontal="left"/>
    </xf>
    <xf numFmtId="0" fontId="25" fillId="5" borderId="0" xfId="31" applyFont="1" applyFill="1"/>
    <xf numFmtId="0" fontId="25" fillId="9" borderId="0" xfId="31" applyFont="1" applyFill="1"/>
    <xf numFmtId="37" fontId="25" fillId="8" borderId="10" xfId="33" applyNumberFormat="1" applyFont="1" applyFill="1" applyBorder="1" applyAlignment="1">
      <alignment horizontal="right"/>
    </xf>
    <xf numFmtId="37" fontId="25" fillId="7" borderId="10" xfId="33" applyNumberFormat="1" applyFont="1" applyFill="1" applyBorder="1"/>
    <xf numFmtId="37" fontId="25" fillId="5" borderId="10" xfId="33" applyNumberFormat="1" applyFont="1" applyFill="1" applyBorder="1"/>
    <xf numFmtId="37" fontId="25" fillId="7" borderId="10" xfId="33" applyNumberFormat="1" applyFont="1" applyFill="1" applyBorder="1" applyAlignment="1">
      <alignment horizontal="center"/>
    </xf>
    <xf numFmtId="37" fontId="25" fillId="5" borderId="10" xfId="33" applyNumberFormat="1" applyFont="1" applyFill="1" applyBorder="1" applyAlignment="1">
      <alignment horizontal="center"/>
    </xf>
    <xf numFmtId="172" fontId="25" fillId="7" borderId="10" xfId="33" applyNumberFormat="1" applyFont="1" applyFill="1" applyBorder="1" applyAlignment="1">
      <alignment horizontal="right" indent="1"/>
    </xf>
    <xf numFmtId="172" fontId="25" fillId="5" borderId="10" xfId="33" applyNumberFormat="1" applyFont="1" applyFill="1" applyBorder="1" applyAlignment="1">
      <alignment horizontal="right" indent="1"/>
    </xf>
    <xf numFmtId="172" fontId="24" fillId="9" borderId="10" xfId="33" applyNumberFormat="1" applyFont="1" applyFill="1" applyBorder="1" applyAlignment="1">
      <alignment horizontal="right" indent="1"/>
    </xf>
    <xf numFmtId="0" fontId="25" fillId="7" borderId="10" xfId="33" applyFont="1" applyFill="1" applyBorder="1" applyAlignment="1">
      <alignment horizontal="right" indent="1"/>
    </xf>
    <xf numFmtId="0" fontId="25" fillId="5" borderId="10" xfId="33" applyFont="1" applyFill="1" applyBorder="1" applyAlignment="1">
      <alignment horizontal="right" indent="1"/>
    </xf>
    <xf numFmtId="172" fontId="24" fillId="9" borderId="11" xfId="33" applyNumberFormat="1" applyFont="1" applyFill="1" applyBorder="1" applyAlignment="1">
      <alignment horizontal="right" indent="1"/>
    </xf>
    <xf numFmtId="0" fontId="25" fillId="5" borderId="12" xfId="31" applyFont="1" applyFill="1" applyBorder="1"/>
    <xf numFmtId="0" fontId="25" fillId="5" borderId="10" xfId="31" applyFont="1" applyFill="1" applyBorder="1"/>
    <xf numFmtId="172" fontId="25" fillId="5" borderId="10" xfId="31" applyNumberFormat="1" applyFont="1" applyFill="1" applyBorder="1" applyAlignment="1">
      <alignment horizontal="right" indent="1"/>
    </xf>
    <xf numFmtId="172" fontId="25" fillId="5" borderId="13" xfId="31" applyNumberFormat="1" applyFont="1" applyFill="1" applyBorder="1" applyAlignment="1">
      <alignment horizontal="right" indent="1"/>
    </xf>
    <xf numFmtId="172" fontId="24" fillId="9" borderId="10" xfId="31" applyNumberFormat="1" applyFont="1" applyFill="1" applyBorder="1" applyAlignment="1">
      <alignment horizontal="right" indent="1"/>
    </xf>
    <xf numFmtId="172" fontId="24" fillId="5" borderId="10" xfId="31" applyNumberFormat="1" applyFont="1" applyFill="1" applyBorder="1" applyAlignment="1">
      <alignment horizontal="right" indent="1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24" fillId="5" borderId="0" xfId="30" applyFont="1" applyFill="1"/>
    <xf numFmtId="0" fontId="25" fillId="5" borderId="0" xfId="48" applyFont="1" applyFill="1"/>
    <xf numFmtId="0" fontId="27" fillId="5" borderId="0" xfId="48" applyFont="1" applyFill="1"/>
    <xf numFmtId="0" fontId="27" fillId="5" borderId="0" xfId="30" applyFont="1" applyFill="1"/>
    <xf numFmtId="0" fontId="25" fillId="5" borderId="0" xfId="30" applyFont="1" applyFill="1" applyAlignment="1">
      <alignment horizontal="left" indent="1"/>
    </xf>
    <xf numFmtId="0" fontId="24" fillId="5" borderId="0" xfId="30" applyFont="1" applyFill="1" applyAlignment="1">
      <alignment horizontal="left"/>
    </xf>
    <xf numFmtId="0" fontId="24" fillId="5" borderId="0" xfId="34" applyFont="1" applyFill="1" applyAlignment="1">
      <alignment horizontal="left"/>
    </xf>
    <xf numFmtId="0" fontId="25" fillId="5" borderId="0" xfId="34" applyFont="1" applyFill="1" applyAlignment="1">
      <alignment horizontal="left" indent="1"/>
    </xf>
    <xf numFmtId="0" fontId="31" fillId="5" borderId="0" xfId="30" applyFont="1" applyFill="1"/>
    <xf numFmtId="0" fontId="24" fillId="9" borderId="0" xfId="30" applyFont="1" applyFill="1"/>
    <xf numFmtId="0" fontId="25" fillId="5" borderId="10" xfId="30" applyFont="1" applyFill="1" applyBorder="1" applyAlignment="1">
      <alignment horizontal="right" indent="1"/>
    </xf>
    <xf numFmtId="170" fontId="25" fillId="9" borderId="10" xfId="49" applyNumberFormat="1" applyFont="1" applyFill="1" applyBorder="1" applyAlignment="1">
      <alignment horizontal="right" indent="1"/>
    </xf>
    <xf numFmtId="169" fontId="25" fillId="9" borderId="10" xfId="30" applyNumberFormat="1" applyFont="1" applyFill="1" applyBorder="1" applyAlignment="1">
      <alignment horizontal="right" indent="1"/>
    </xf>
    <xf numFmtId="170" fontId="25" fillId="5" borderId="10" xfId="49" applyNumberFormat="1" applyFont="1" applyFill="1" applyBorder="1" applyAlignment="1">
      <alignment horizontal="right" indent="1"/>
    </xf>
    <xf numFmtId="170" fontId="24" fillId="5" borderId="10" xfId="49" applyNumberFormat="1" applyFont="1" applyFill="1" applyBorder="1" applyAlignment="1">
      <alignment horizontal="right" indent="1"/>
    </xf>
    <xf numFmtId="0" fontId="25" fillId="9" borderId="10" xfId="30" applyFont="1" applyFill="1" applyBorder="1" applyAlignment="1">
      <alignment horizontal="right" indent="1"/>
    </xf>
    <xf numFmtId="15" fontId="24" fillId="9" borderId="10" xfId="30" quotePrefix="1" applyNumberFormat="1" applyFont="1" applyFill="1" applyBorder="1" applyAlignment="1">
      <alignment horizontal="right" indent="1"/>
    </xf>
    <xf numFmtId="0" fontId="24" fillId="5" borderId="7" xfId="30" applyFont="1" applyFill="1" applyBorder="1"/>
    <xf numFmtId="0" fontId="24" fillId="5" borderId="7" xfId="0" applyFont="1" applyFill="1" applyBorder="1" applyAlignment="1">
      <alignment vertical="center"/>
    </xf>
    <xf numFmtId="0" fontId="0" fillId="5" borderId="0" xfId="0" applyFill="1"/>
    <xf numFmtId="49" fontId="24" fillId="8" borderId="10" xfId="39" applyNumberFormat="1" applyFont="1" applyFill="1" applyBorder="1" applyAlignment="1">
      <alignment horizontal="center"/>
    </xf>
    <xf numFmtId="172" fontId="11" fillId="4" borderId="0" xfId="31" applyNumberFormat="1" applyFont="1" applyFill="1"/>
    <xf numFmtId="0" fontId="24" fillId="9" borderId="0" xfId="31" applyFont="1" applyFill="1"/>
    <xf numFmtId="0" fontId="7" fillId="5" borderId="0" xfId="0" applyFont="1" applyFill="1"/>
    <xf numFmtId="0" fontId="31" fillId="7" borderId="9" xfId="30" applyFont="1" applyFill="1" applyBorder="1"/>
    <xf numFmtId="37" fontId="25" fillId="6" borderId="10" xfId="33" applyNumberFormat="1" applyFont="1" applyFill="1" applyBorder="1" applyAlignment="1">
      <alignment horizontal="right"/>
    </xf>
    <xf numFmtId="170" fontId="25" fillId="0" borderId="10" xfId="49" applyNumberFormat="1" applyFont="1" applyBorder="1" applyAlignment="1">
      <alignment horizontal="right" indent="1"/>
    </xf>
    <xf numFmtId="169" fontId="24" fillId="0" borderId="10" xfId="30" applyNumberFormat="1" applyFont="1" applyBorder="1" applyAlignment="1">
      <alignment horizontal="right" indent="1"/>
    </xf>
    <xf numFmtId="3" fontId="24" fillId="0" borderId="10" xfId="30" applyNumberFormat="1" applyFont="1" applyBorder="1" applyAlignment="1">
      <alignment horizontal="right" indent="1"/>
    </xf>
    <xf numFmtId="170" fontId="24" fillId="0" borderId="10" xfId="49" applyNumberFormat="1" applyFont="1" applyBorder="1" applyAlignment="1">
      <alignment horizontal="right" indent="1"/>
    </xf>
    <xf numFmtId="1" fontId="24" fillId="0" borderId="10" xfId="30" applyNumberFormat="1" applyFont="1" applyBorder="1" applyAlignment="1">
      <alignment horizontal="right" indent="1"/>
    </xf>
    <xf numFmtId="169" fontId="25" fillId="0" borderId="10" xfId="30" applyNumberFormat="1" applyFont="1" applyBorder="1" applyAlignment="1">
      <alignment horizontal="right" indent="1"/>
    </xf>
    <xf numFmtId="169" fontId="24" fillId="0" borderId="15" xfId="30" applyNumberFormat="1" applyFont="1" applyBorder="1" applyAlignment="1">
      <alignment horizontal="right" indent="1"/>
    </xf>
    <xf numFmtId="3" fontId="25" fillId="0" borderId="10" xfId="30" applyNumberFormat="1" applyFont="1" applyBorder="1" applyAlignment="1">
      <alignment horizontal="right" indent="1"/>
    </xf>
    <xf numFmtId="3" fontId="24" fillId="0" borderId="10" xfId="49" applyNumberFormat="1" applyFont="1" applyBorder="1" applyAlignment="1">
      <alignment horizontal="right" indent="1"/>
    </xf>
    <xf numFmtId="170" fontId="24" fillId="0" borderId="10" xfId="30" applyNumberFormat="1" applyFont="1" applyBorder="1" applyAlignment="1">
      <alignment horizontal="right" indent="1"/>
    </xf>
    <xf numFmtId="0" fontId="25" fillId="7" borderId="0" xfId="32" applyFont="1" applyFill="1" applyAlignment="1">
      <alignment vertical="center"/>
    </xf>
    <xf numFmtId="0" fontId="25" fillId="5" borderId="0" xfId="32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5" borderId="0" xfId="32" applyFont="1" applyFill="1" applyAlignment="1">
      <alignment horizontal="left" vertical="center"/>
    </xf>
    <xf numFmtId="37" fontId="23" fillId="5" borderId="0" xfId="0" applyNumberFormat="1" applyFont="1" applyFill="1" applyAlignment="1">
      <alignment vertical="center"/>
    </xf>
    <xf numFmtId="37" fontId="24" fillId="5" borderId="16" xfId="32" applyNumberFormat="1" applyFont="1" applyFill="1" applyBorder="1" applyAlignment="1">
      <alignment horizontal="left" vertical="center"/>
    </xf>
    <xf numFmtId="0" fontId="25" fillId="5" borderId="16" xfId="32" applyFont="1" applyFill="1" applyBorder="1" applyAlignment="1">
      <alignment vertical="center"/>
    </xf>
    <xf numFmtId="37" fontId="25" fillId="5" borderId="0" xfId="32" applyNumberFormat="1" applyFont="1" applyFill="1" applyAlignment="1">
      <alignment horizontal="left" vertical="center"/>
    </xf>
    <xf numFmtId="0" fontId="24" fillId="9" borderId="0" xfId="32" applyFont="1" applyFill="1" applyAlignment="1">
      <alignment vertical="center"/>
    </xf>
    <xf numFmtId="37" fontId="26" fillId="9" borderId="0" xfId="0" applyNumberFormat="1" applyFont="1" applyFill="1" applyAlignment="1">
      <alignment vertical="center"/>
    </xf>
    <xf numFmtId="0" fontId="25" fillId="9" borderId="0" xfId="32" applyFont="1" applyFill="1" applyAlignment="1">
      <alignment vertical="center"/>
    </xf>
    <xf numFmtId="37" fontId="25" fillId="9" borderId="0" xfId="32" applyNumberFormat="1" applyFont="1" applyFill="1" applyAlignment="1">
      <alignment horizontal="left" vertical="center"/>
    </xf>
    <xf numFmtId="0" fontId="22" fillId="5" borderId="0" xfId="32" applyFont="1" applyFill="1" applyAlignment="1">
      <alignment vertical="center"/>
    </xf>
    <xf numFmtId="37" fontId="23" fillId="5" borderId="16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3" fillId="9" borderId="0" xfId="0" applyNumberFormat="1" applyFont="1" applyFill="1" applyAlignment="1">
      <alignment vertical="center"/>
    </xf>
    <xf numFmtId="37" fontId="26" fillId="5" borderId="0" xfId="0" applyNumberFormat="1" applyFont="1" applyFill="1" applyAlignment="1">
      <alignment vertical="center"/>
    </xf>
    <xf numFmtId="37" fontId="23" fillId="9" borderId="16" xfId="0" applyNumberFormat="1" applyFont="1" applyFill="1" applyBorder="1" applyAlignment="1">
      <alignment vertical="center"/>
    </xf>
    <xf numFmtId="171" fontId="11" fillId="4" borderId="0" xfId="37" applyFont="1" applyFill="1" applyAlignment="1">
      <alignment vertical="center"/>
    </xf>
    <xf numFmtId="0" fontId="25" fillId="10" borderId="0" xfId="36" applyFont="1" applyFill="1" applyAlignment="1">
      <alignment vertical="center"/>
    </xf>
    <xf numFmtId="0" fontId="25" fillId="5" borderId="0" xfId="0" applyFont="1" applyFill="1" applyAlignment="1">
      <alignment vertical="center" wrapText="1"/>
    </xf>
    <xf numFmtId="171" fontId="24" fillId="5" borderId="0" xfId="37" applyFont="1" applyFill="1" applyAlignment="1">
      <alignment vertical="center"/>
    </xf>
    <xf numFmtId="0" fontId="24" fillId="5" borderId="0" xfId="36" applyFont="1" applyFill="1" applyAlignment="1">
      <alignment vertical="center"/>
    </xf>
    <xf numFmtId="171" fontId="25" fillId="9" borderId="0" xfId="37" applyFont="1" applyFill="1" applyAlignment="1">
      <alignment vertical="center"/>
    </xf>
    <xf numFmtId="0" fontId="25" fillId="9" borderId="0" xfId="0" applyFont="1" applyFill="1" applyAlignment="1">
      <alignment vertical="center"/>
    </xf>
    <xf numFmtId="172" fontId="26" fillId="9" borderId="10" xfId="37" applyNumberFormat="1" applyFont="1" applyFill="1" applyBorder="1" applyAlignment="1">
      <alignment horizontal="right" vertical="center"/>
    </xf>
    <xf numFmtId="171" fontId="25" fillId="5" borderId="0" xfId="37" applyFont="1" applyFill="1" applyAlignment="1">
      <alignment vertical="center"/>
    </xf>
    <xf numFmtId="171" fontId="25" fillId="5" borderId="7" xfId="37" applyFont="1" applyFill="1" applyBorder="1" applyAlignment="1">
      <alignment vertical="center"/>
    </xf>
    <xf numFmtId="0" fontId="24" fillId="5" borderId="0" xfId="0" applyFont="1" applyFill="1" applyAlignment="1">
      <alignment vertical="center" wrapText="1"/>
    </xf>
    <xf numFmtId="0" fontId="25" fillId="5" borderId="0" xfId="36" applyFont="1" applyFill="1" applyAlignment="1">
      <alignment vertical="center"/>
    </xf>
    <xf numFmtId="171" fontId="24" fillId="9" borderId="0" xfId="37" applyFont="1" applyFill="1" applyAlignment="1">
      <alignment vertical="center"/>
    </xf>
    <xf numFmtId="171" fontId="12" fillId="5" borderId="0" xfId="37" applyFont="1" applyFill="1" applyAlignment="1">
      <alignment vertical="center"/>
    </xf>
    <xf numFmtId="0" fontId="24" fillId="5" borderId="17" xfId="30" applyFont="1" applyFill="1" applyBorder="1"/>
    <xf numFmtId="0" fontId="30" fillId="0" borderId="17" xfId="54" applyFont="1" applyBorder="1"/>
    <xf numFmtId="0" fontId="23" fillId="6" borderId="0" xfId="33" applyFont="1" applyFill="1" applyAlignment="1">
      <alignment horizontal="left"/>
    </xf>
    <xf numFmtId="37" fontId="24" fillId="9" borderId="0" xfId="33" applyNumberFormat="1" applyFont="1" applyFill="1"/>
    <xf numFmtId="0" fontId="24" fillId="9" borderId="0" xfId="33" applyFont="1" applyFill="1"/>
    <xf numFmtId="0" fontId="30" fillId="0" borderId="10" xfId="54" applyFont="1" applyBorder="1"/>
    <xf numFmtId="172" fontId="26" fillId="0" borderId="10" xfId="37" applyNumberFormat="1" applyFont="1" applyBorder="1" applyAlignment="1">
      <alignment horizontal="right" vertical="center"/>
    </xf>
    <xf numFmtId="171" fontId="25" fillId="0" borderId="10" xfId="37" applyFont="1" applyBorder="1" applyAlignment="1">
      <alignment vertical="center"/>
    </xf>
    <xf numFmtId="172" fontId="23" fillId="0" borderId="10" xfId="37" applyNumberFormat="1" applyFont="1" applyBorder="1" applyAlignment="1">
      <alignment horizontal="right" vertical="center"/>
    </xf>
    <xf numFmtId="172" fontId="25" fillId="0" borderId="10" xfId="37" applyNumberFormat="1" applyFont="1" applyBorder="1" applyAlignment="1">
      <alignment horizontal="right" vertical="center"/>
    </xf>
    <xf numFmtId="0" fontId="25" fillId="0" borderId="10" xfId="30" applyFont="1" applyBorder="1" applyAlignment="1">
      <alignment horizontal="right" indent="1"/>
    </xf>
    <xf numFmtId="15" fontId="24" fillId="0" borderId="10" xfId="30" quotePrefix="1" applyNumberFormat="1" applyFont="1" applyBorder="1" applyAlignment="1">
      <alignment horizontal="right" indent="1"/>
    </xf>
    <xf numFmtId="0" fontId="25" fillId="0" borderId="0" xfId="30" applyFont="1"/>
    <xf numFmtId="0" fontId="24" fillId="0" borderId="10" xfId="54" applyFont="1" applyBorder="1"/>
    <xf numFmtId="37" fontId="25" fillId="5" borderId="0" xfId="0" applyNumberFormat="1" applyFont="1" applyFill="1" applyAlignment="1">
      <alignment vertical="center"/>
    </xf>
    <xf numFmtId="170" fontId="11" fillId="5" borderId="0" xfId="49" applyNumberFormat="1" applyFont="1" applyFill="1"/>
    <xf numFmtId="10" fontId="25" fillId="5" borderId="10" xfId="49" applyNumberFormat="1" applyFont="1" applyFill="1" applyBorder="1" applyAlignment="1">
      <alignment horizontal="right" indent="1"/>
    </xf>
    <xf numFmtId="49" fontId="24" fillId="8" borderId="10" xfId="39" quotePrefix="1" applyNumberFormat="1" applyFont="1" applyFill="1" applyBorder="1" applyAlignment="1">
      <alignment horizontal="center"/>
    </xf>
    <xf numFmtId="37" fontId="25" fillId="0" borderId="0" xfId="32" applyNumberFormat="1" applyFont="1" applyAlignment="1">
      <alignment horizontal="left" vertical="center"/>
    </xf>
    <xf numFmtId="37" fontId="23" fillId="0" borderId="0" xfId="0" applyNumberFormat="1" applyFont="1" applyAlignment="1">
      <alignment vertical="center"/>
    </xf>
    <xf numFmtId="37" fontId="26" fillId="0" borderId="0" xfId="0" applyNumberFormat="1" applyFont="1" applyAlignment="1">
      <alignment vertical="center"/>
    </xf>
    <xf numFmtId="37" fontId="24" fillId="7" borderId="20" xfId="35" applyNumberFormat="1" applyFont="1" applyFill="1" applyBorder="1" applyAlignment="1">
      <alignment horizontal="left" vertical="center"/>
    </xf>
    <xf numFmtId="0" fontId="25" fillId="7" borderId="16" xfId="32" applyFont="1" applyFill="1" applyBorder="1" applyAlignment="1">
      <alignment vertical="center"/>
    </xf>
    <xf numFmtId="171" fontId="26" fillId="7" borderId="20" xfId="39" applyFont="1" applyFill="1" applyBorder="1"/>
    <xf numFmtId="171" fontId="23" fillId="7" borderId="16" xfId="39" applyFont="1" applyFill="1" applyBorder="1" applyAlignment="1">
      <alignment horizontal="center"/>
    </xf>
    <xf numFmtId="171" fontId="26" fillId="7" borderId="18" xfId="39" applyFont="1" applyFill="1" applyBorder="1" applyAlignment="1">
      <alignment horizontal="left"/>
    </xf>
    <xf numFmtId="171" fontId="23" fillId="7" borderId="19" xfId="39" applyFont="1" applyFill="1" applyBorder="1"/>
    <xf numFmtId="171" fontId="26" fillId="7" borderId="5" xfId="39" applyFont="1" applyFill="1" applyBorder="1"/>
    <xf numFmtId="0" fontId="23" fillId="6" borderId="18" xfId="33" applyFont="1" applyFill="1" applyBorder="1"/>
    <xf numFmtId="37" fontId="24" fillId="5" borderId="18" xfId="33" applyNumberFormat="1" applyFont="1" applyFill="1" applyBorder="1"/>
    <xf numFmtId="37" fontId="25" fillId="5" borderId="18" xfId="33" applyNumberFormat="1" applyFont="1" applyFill="1" applyBorder="1"/>
    <xf numFmtId="37" fontId="25" fillId="5" borderId="19" xfId="33" applyNumberFormat="1" applyFont="1" applyFill="1" applyBorder="1"/>
    <xf numFmtId="172" fontId="25" fillId="5" borderId="14" xfId="33" applyNumberFormat="1" applyFont="1" applyFill="1" applyBorder="1" applyAlignment="1">
      <alignment horizontal="right" indent="1"/>
    </xf>
    <xf numFmtId="172" fontId="25" fillId="7" borderId="14" xfId="33" applyNumberFormat="1" applyFont="1" applyFill="1" applyBorder="1" applyAlignment="1">
      <alignment horizontal="right" indent="1"/>
    </xf>
    <xf numFmtId="37" fontId="25" fillId="9" borderId="18" xfId="33" applyNumberFormat="1" applyFont="1" applyFill="1" applyBorder="1"/>
    <xf numFmtId="37" fontId="24" fillId="9" borderId="63" xfId="33" applyNumberFormat="1" applyFont="1" applyFill="1" applyBorder="1"/>
    <xf numFmtId="0" fontId="25" fillId="9" borderId="18" xfId="33" applyFont="1" applyFill="1" applyBorder="1"/>
    <xf numFmtId="0" fontId="25" fillId="5" borderId="18" xfId="33" applyFont="1" applyFill="1" applyBorder="1"/>
    <xf numFmtId="37" fontId="24" fillId="9" borderId="18" xfId="33" applyNumberFormat="1" applyFont="1" applyFill="1" applyBorder="1"/>
    <xf numFmtId="0" fontId="25" fillId="7" borderId="16" xfId="0" applyFont="1" applyFill="1" applyBorder="1" applyAlignment="1">
      <alignment vertical="center"/>
    </xf>
    <xf numFmtId="0" fontId="24" fillId="10" borderId="16" xfId="36" applyFont="1" applyFill="1" applyBorder="1" applyAlignment="1">
      <alignment vertical="center"/>
    </xf>
    <xf numFmtId="0" fontId="24" fillId="7" borderId="18" xfId="36" applyFont="1" applyFill="1" applyBorder="1" applyAlignment="1">
      <alignment horizontal="left" vertical="center"/>
    </xf>
    <xf numFmtId="0" fontId="25" fillId="10" borderId="19" xfId="38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25" fillId="10" borderId="5" xfId="36" applyFont="1" applyFill="1" applyBorder="1" applyAlignment="1">
      <alignment vertical="center"/>
    </xf>
    <xf numFmtId="0" fontId="25" fillId="5" borderId="18" xfId="0" applyFont="1" applyFill="1" applyBorder="1" applyAlignment="1">
      <alignment vertical="center"/>
    </xf>
    <xf numFmtId="171" fontId="25" fillId="7" borderId="62" xfId="37" applyFont="1" applyFill="1" applyBorder="1" applyAlignment="1">
      <alignment vertical="center"/>
    </xf>
    <xf numFmtId="0" fontId="31" fillId="5" borderId="18" xfId="0" applyFont="1" applyFill="1" applyBorder="1" applyAlignment="1">
      <alignment vertical="center"/>
    </xf>
    <xf numFmtId="172" fontId="26" fillId="7" borderId="62" xfId="37" applyNumberFormat="1" applyFont="1" applyFill="1" applyBorder="1" applyAlignment="1">
      <alignment horizontal="right" vertical="center"/>
    </xf>
    <xf numFmtId="0" fontId="24" fillId="5" borderId="18" xfId="0" applyFont="1" applyFill="1" applyBorder="1" applyAlignment="1">
      <alignment vertical="center"/>
    </xf>
    <xf numFmtId="0" fontId="25" fillId="5" borderId="18" xfId="0" applyFont="1" applyFill="1" applyBorder="1" applyAlignment="1">
      <alignment vertical="center" wrapText="1"/>
    </xf>
    <xf numFmtId="172" fontId="23" fillId="7" borderId="62" xfId="37" applyNumberFormat="1" applyFont="1" applyFill="1" applyBorder="1" applyAlignment="1">
      <alignment horizontal="right" vertical="center"/>
    </xf>
    <xf numFmtId="172" fontId="25" fillId="7" borderId="62" xfId="37" applyNumberFormat="1" applyFont="1" applyFill="1" applyBorder="1" applyAlignment="1">
      <alignment horizontal="right" vertical="center"/>
    </xf>
    <xf numFmtId="0" fontId="24" fillId="9" borderId="18" xfId="0" applyFont="1" applyFill="1" applyBorder="1" applyAlignment="1">
      <alignment vertical="center"/>
    </xf>
    <xf numFmtId="172" fontId="26" fillId="9" borderId="62" xfId="37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25" fillId="5" borderId="18" xfId="36" applyFont="1" applyFill="1" applyBorder="1" applyAlignment="1">
      <alignment vertical="center"/>
    </xf>
    <xf numFmtId="171" fontId="25" fillId="5" borderId="18" xfId="37" applyFont="1" applyFill="1" applyBorder="1" applyAlignment="1">
      <alignment vertical="center"/>
    </xf>
    <xf numFmtId="0" fontId="24" fillId="5" borderId="18" xfId="36" applyFont="1" applyFill="1" applyBorder="1" applyAlignment="1">
      <alignment vertical="center"/>
    </xf>
    <xf numFmtId="0" fontId="24" fillId="5" borderId="65" xfId="0" applyFont="1" applyFill="1" applyBorder="1" applyAlignment="1">
      <alignment vertical="center"/>
    </xf>
    <xf numFmtId="0" fontId="32" fillId="0" borderId="0" xfId="30" applyFont="1"/>
    <xf numFmtId="0" fontId="24" fillId="0" borderId="0" xfId="30" applyFont="1"/>
    <xf numFmtId="0" fontId="27" fillId="0" borderId="0" xfId="48" applyFont="1"/>
    <xf numFmtId="0" fontId="27" fillId="0" borderId="0" xfId="30" applyFont="1"/>
    <xf numFmtId="0" fontId="25" fillId="0" borderId="0" xfId="48" applyFont="1"/>
    <xf numFmtId="0" fontId="25" fillId="0" borderId="0" xfId="32" applyFont="1" applyAlignment="1">
      <alignment vertical="top"/>
    </xf>
    <xf numFmtId="0" fontId="33" fillId="0" borderId="0" xfId="30" applyFont="1"/>
    <xf numFmtId="0" fontId="0" fillId="0" borderId="9" xfId="0" applyBorder="1"/>
    <xf numFmtId="0" fontId="10" fillId="0" borderId="0" xfId="0" applyFont="1"/>
    <xf numFmtId="0" fontId="10" fillId="9" borderId="0" xfId="0" applyFont="1" applyFill="1"/>
    <xf numFmtId="37" fontId="146" fillId="5" borderId="0" xfId="53" applyNumberFormat="1" applyFont="1" applyFill="1"/>
    <xf numFmtId="37" fontId="147" fillId="5" borderId="0" xfId="53" applyNumberFormat="1" applyFont="1" applyFill="1"/>
    <xf numFmtId="0" fontId="7" fillId="0" borderId="0" xfId="0" applyFont="1"/>
    <xf numFmtId="37" fontId="147" fillId="7" borderId="0" xfId="53" applyNumberFormat="1" applyFont="1" applyFill="1"/>
    <xf numFmtId="0" fontId="22" fillId="0" borderId="0" xfId="32" applyFont="1" applyAlignment="1">
      <alignment vertical="center" wrapText="1"/>
    </xf>
    <xf numFmtId="169" fontId="23" fillId="0" borderId="0" xfId="53" applyNumberFormat="1" applyFont="1" applyAlignment="1">
      <alignment horizontal="right" vertical="center"/>
    </xf>
    <xf numFmtId="0" fontId="22" fillId="9" borderId="68" xfId="32" applyFont="1" applyFill="1" applyBorder="1" applyAlignment="1">
      <alignment vertical="center"/>
    </xf>
    <xf numFmtId="0" fontId="25" fillId="5" borderId="68" xfId="32" applyFont="1" applyFill="1" applyBorder="1" applyAlignment="1">
      <alignment vertical="center"/>
    </xf>
    <xf numFmtId="37" fontId="150" fillId="7" borderId="68" xfId="53" applyNumberFormat="1" applyFont="1" applyFill="1" applyBorder="1"/>
    <xf numFmtId="37" fontId="147" fillId="9" borderId="68" xfId="53" applyNumberFormat="1" applyFont="1" applyFill="1" applyBorder="1"/>
    <xf numFmtId="37" fontId="23" fillId="9" borderId="68" xfId="0" applyNumberFormat="1" applyFont="1" applyFill="1" applyBorder="1" applyAlignment="1">
      <alignment vertical="center"/>
    </xf>
    <xf numFmtId="171" fontId="147" fillId="0" borderId="0" xfId="53" applyNumberFormat="1" applyFont="1"/>
    <xf numFmtId="37" fontId="147" fillId="5" borderId="67" xfId="53" applyNumberFormat="1" applyFont="1" applyFill="1" applyBorder="1"/>
    <xf numFmtId="37" fontId="146" fillId="5" borderId="67" xfId="53" applyNumberFormat="1" applyFont="1" applyFill="1" applyBorder="1"/>
    <xf numFmtId="37" fontId="25" fillId="0" borderId="0" xfId="0" applyNumberFormat="1" applyFont="1" applyAlignment="1">
      <alignment vertical="center"/>
    </xf>
    <xf numFmtId="37" fontId="26" fillId="9" borderId="68" xfId="0" applyNumberFormat="1" applyFont="1" applyFill="1" applyBorder="1" applyAlignment="1">
      <alignment vertical="center"/>
    </xf>
    <xf numFmtId="0" fontId="25" fillId="9" borderId="6" xfId="32" applyFont="1" applyFill="1" applyBorder="1" applyAlignment="1">
      <alignment vertical="center"/>
    </xf>
    <xf numFmtId="0" fontId="10" fillId="7" borderId="68" xfId="0" applyFont="1" applyFill="1" applyBorder="1"/>
    <xf numFmtId="37" fontId="149" fillId="9" borderId="0" xfId="0" applyNumberFormat="1" applyFont="1" applyFill="1" applyAlignment="1">
      <alignment vertical="center"/>
    </xf>
    <xf numFmtId="37" fontId="148" fillId="9" borderId="0" xfId="0" applyNumberFormat="1" applyFont="1" applyFill="1" applyAlignment="1">
      <alignment vertical="center"/>
    </xf>
    <xf numFmtId="171" fontId="148" fillId="8" borderId="61" xfId="39" applyFont="1" applyFill="1" applyBorder="1" applyAlignment="1">
      <alignment horizontal="center" vertical="center"/>
    </xf>
    <xf numFmtId="37" fontId="148" fillId="8" borderId="10" xfId="39" applyNumberFormat="1" applyFont="1" applyFill="1" applyBorder="1" applyAlignment="1">
      <alignment horizontal="center" vertical="center"/>
    </xf>
    <xf numFmtId="37" fontId="148" fillId="9" borderId="0" xfId="32" applyNumberFormat="1" applyFont="1" applyFill="1" applyAlignment="1">
      <alignment horizontal="left" vertical="center"/>
    </xf>
    <xf numFmtId="37" fontId="149" fillId="5" borderId="0" xfId="53" applyNumberFormat="1" applyFont="1" applyFill="1"/>
    <xf numFmtId="0" fontId="148" fillId="7" borderId="0" xfId="32" applyFont="1" applyFill="1" applyAlignment="1">
      <alignment vertical="center"/>
    </xf>
    <xf numFmtId="0" fontId="24" fillId="9" borderId="0" xfId="32" applyFont="1" applyFill="1" applyAlignment="1">
      <alignment horizontal="left" vertical="center"/>
    </xf>
    <xf numFmtId="169" fontId="24" fillId="0" borderId="0" xfId="30" applyNumberFormat="1" applyFont="1" applyAlignment="1">
      <alignment horizontal="right" indent="1"/>
    </xf>
    <xf numFmtId="4" fontId="29" fillId="0" borderId="0" xfId="0" applyNumberFormat="1" applyFont="1" applyAlignment="1">
      <alignment horizontal="right" vertical="center"/>
    </xf>
    <xf numFmtId="170" fontId="25" fillId="0" borderId="0" xfId="49" applyNumberFormat="1" applyFont="1" applyAlignment="1">
      <alignment horizontal="right" indent="1"/>
    </xf>
    <xf numFmtId="0" fontId="153" fillId="0" borderId="0" xfId="30" applyFont="1" applyAlignment="1">
      <alignment vertical="center"/>
    </xf>
    <xf numFmtId="171" fontId="28" fillId="0" borderId="0" xfId="37" applyFont="1" applyAlignment="1">
      <alignment vertical="center"/>
    </xf>
    <xf numFmtId="49" fontId="24" fillId="0" borderId="0" xfId="30" applyNumberFormat="1" applyFont="1"/>
    <xf numFmtId="170" fontId="25" fillId="0" borderId="69" xfId="49" applyNumberFormat="1" applyFont="1" applyBorder="1" applyAlignment="1">
      <alignment horizontal="right" indent="1"/>
    </xf>
    <xf numFmtId="171" fontId="29" fillId="0" borderId="0" xfId="37" applyFont="1" applyAlignment="1">
      <alignment vertical="center"/>
    </xf>
    <xf numFmtId="0" fontId="29" fillId="0" borderId="0" xfId="36" applyFont="1" applyAlignment="1">
      <alignment vertical="center"/>
    </xf>
    <xf numFmtId="172" fontId="28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169" fontId="31" fillId="0" borderId="0" xfId="30" applyNumberFormat="1" applyFont="1"/>
    <xf numFmtId="3" fontId="28" fillId="0" borderId="0" xfId="36" applyNumberFormat="1" applyFont="1" applyAlignment="1">
      <alignment horizontal="right" vertical="center"/>
    </xf>
    <xf numFmtId="3" fontId="29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5" fillId="0" borderId="0" xfId="34" applyFont="1" applyAlignment="1">
      <alignment horizontal="left"/>
    </xf>
    <xf numFmtId="171" fontId="154" fillId="0" borderId="0" xfId="37" applyFont="1" applyAlignment="1">
      <alignment vertical="center"/>
    </xf>
    <xf numFmtId="0" fontId="24" fillId="0" borderId="69" xfId="30" applyFont="1" applyBorder="1"/>
    <xf numFmtId="0" fontId="152" fillId="0" borderId="0" xfId="0" applyFont="1" applyAlignment="1">
      <alignment vertical="center"/>
    </xf>
    <xf numFmtId="169" fontId="25" fillId="0" borderId="0" xfId="30" applyNumberFormat="1" applyFont="1"/>
    <xf numFmtId="15" fontId="29" fillId="0" borderId="0" xfId="30" applyNumberFormat="1" applyFont="1" applyAlignment="1">
      <alignment horizontal="left" vertical="center"/>
    </xf>
    <xf numFmtId="3" fontId="24" fillId="0" borderId="0" xfId="30" applyNumberFormat="1" applyFont="1" applyAlignment="1">
      <alignment horizontal="right" inden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36" applyFont="1" applyAlignment="1">
      <alignment vertical="center"/>
    </xf>
    <xf numFmtId="0" fontId="31" fillId="0" borderId="0" xfId="30" applyFont="1"/>
    <xf numFmtId="172" fontId="29" fillId="0" borderId="0" xfId="37" applyNumberFormat="1" applyFont="1" applyAlignment="1">
      <alignment horizontal="right" vertical="center"/>
    </xf>
    <xf numFmtId="170" fontId="25" fillId="0" borderId="0" xfId="30" applyNumberFormat="1" applyFont="1" applyAlignment="1">
      <alignment horizontal="right" indent="1"/>
    </xf>
    <xf numFmtId="3" fontId="24" fillId="7" borderId="62" xfId="587" applyNumberFormat="1" applyFont="1" applyFill="1" applyBorder="1" applyAlignment="1">
      <alignment horizontal="right" indent="1"/>
    </xf>
    <xf numFmtId="169" fontId="24" fillId="7" borderId="66" xfId="30" applyNumberFormat="1" applyFont="1" applyFill="1" applyBorder="1" applyAlignment="1">
      <alignment horizontal="right" indent="1"/>
    </xf>
    <xf numFmtId="1" fontId="24" fillId="7" borderId="62" xfId="30" applyNumberFormat="1" applyFont="1" applyFill="1" applyBorder="1" applyAlignment="1">
      <alignment horizontal="right" indent="1"/>
    </xf>
    <xf numFmtId="170" fontId="24" fillId="7" borderId="62" xfId="49" applyNumberFormat="1" applyFont="1" applyFill="1" applyBorder="1" applyAlignment="1">
      <alignment horizontal="right" indent="1"/>
    </xf>
    <xf numFmtId="169" fontId="24" fillId="7" borderId="62" xfId="30" applyNumberFormat="1" applyFont="1" applyFill="1" applyBorder="1" applyAlignment="1">
      <alignment horizontal="right" indent="1"/>
    </xf>
    <xf numFmtId="3" fontId="25" fillId="7" borderId="62" xfId="30" applyNumberFormat="1" applyFont="1" applyFill="1" applyBorder="1" applyAlignment="1">
      <alignment horizontal="right" indent="1"/>
    </xf>
    <xf numFmtId="3" fontId="24" fillId="7" borderId="62" xfId="30" applyNumberFormat="1" applyFont="1" applyFill="1" applyBorder="1" applyAlignment="1">
      <alignment horizontal="right" indent="1"/>
    </xf>
    <xf numFmtId="0" fontId="25" fillId="9" borderId="62" xfId="30" applyFont="1" applyFill="1" applyBorder="1" applyAlignment="1">
      <alignment horizontal="right" indent="1"/>
    </xf>
    <xf numFmtId="3" fontId="24" fillId="7" borderId="62" xfId="49" applyNumberFormat="1" applyFont="1" applyFill="1" applyBorder="1" applyAlignment="1">
      <alignment horizontal="right" indent="1"/>
    </xf>
    <xf numFmtId="170" fontId="25" fillId="10" borderId="62" xfId="49" applyNumberFormat="1" applyFont="1" applyFill="1" applyBorder="1" applyAlignment="1">
      <alignment horizontal="right" indent="1"/>
    </xf>
    <xf numFmtId="170" fontId="24" fillId="10" borderId="62" xfId="49" applyNumberFormat="1" applyFont="1" applyFill="1" applyBorder="1" applyAlignment="1">
      <alignment horizontal="right" indent="1"/>
    </xf>
    <xf numFmtId="3" fontId="25" fillId="10" borderId="62" xfId="30" applyNumberFormat="1" applyFont="1" applyFill="1" applyBorder="1" applyAlignment="1">
      <alignment horizontal="right" indent="1"/>
    </xf>
    <xf numFmtId="3" fontId="24" fillId="10" borderId="62" xfId="30" applyNumberFormat="1" applyFont="1" applyFill="1" applyBorder="1" applyAlignment="1">
      <alignment horizontal="right" indent="1"/>
    </xf>
    <xf numFmtId="170" fontId="24" fillId="7" borderId="62" xfId="30" applyNumberFormat="1" applyFont="1" applyFill="1" applyBorder="1" applyAlignment="1">
      <alignment horizontal="right" indent="1"/>
    </xf>
    <xf numFmtId="170" fontId="25" fillId="9" borderId="62" xfId="49" applyNumberFormat="1" applyFont="1" applyFill="1" applyBorder="1" applyAlignment="1">
      <alignment horizontal="right" indent="1"/>
    </xf>
    <xf numFmtId="15" fontId="24" fillId="7" borderId="62" xfId="30" quotePrefix="1" applyNumberFormat="1" applyFont="1" applyFill="1" applyBorder="1" applyAlignment="1">
      <alignment horizontal="right" indent="1"/>
    </xf>
    <xf numFmtId="0" fontId="25" fillId="7" borderId="62" xfId="30" applyFont="1" applyFill="1" applyBorder="1" applyAlignment="1">
      <alignment horizontal="right" indent="1"/>
    </xf>
    <xf numFmtId="170" fontId="25" fillId="7" borderId="62" xfId="49" applyNumberFormat="1" applyFont="1" applyFill="1" applyBorder="1" applyAlignment="1">
      <alignment horizontal="right" indent="1"/>
    </xf>
    <xf numFmtId="169" fontId="25" fillId="7" borderId="62" xfId="30" applyNumberFormat="1" applyFont="1" applyFill="1" applyBorder="1" applyAlignment="1">
      <alignment horizontal="right" indent="1"/>
    </xf>
    <xf numFmtId="37" fontId="25" fillId="5" borderId="68" xfId="32" applyNumberFormat="1" applyFont="1" applyFill="1" applyBorder="1" applyAlignment="1">
      <alignment horizontal="left" vertical="center"/>
    </xf>
    <xf numFmtId="37" fontId="23" fillId="5" borderId="68" xfId="0" applyNumberFormat="1" applyFont="1" applyFill="1" applyBorder="1" applyAlignment="1">
      <alignment vertical="center"/>
    </xf>
    <xf numFmtId="172" fontId="25" fillId="5" borderId="14" xfId="31" applyNumberFormat="1" applyFont="1" applyFill="1" applyBorder="1" applyAlignment="1">
      <alignment horizontal="right" indent="1"/>
    </xf>
    <xf numFmtId="0" fontId="22" fillId="5" borderId="0" xfId="31" applyFont="1" applyFill="1"/>
    <xf numFmtId="37" fontId="149" fillId="9" borderId="0" xfId="53" applyNumberFormat="1" applyFont="1" applyFill="1"/>
    <xf numFmtId="15" fontId="31" fillId="5" borderId="18" xfId="30" applyNumberFormat="1" applyFont="1" applyFill="1" applyBorder="1" applyAlignment="1">
      <alignment horizontal="left" vertical="center"/>
    </xf>
    <xf numFmtId="3" fontId="25" fillId="0" borderId="10" xfId="36" applyNumberFormat="1" applyFont="1" applyBorder="1" applyAlignment="1">
      <alignment horizontal="right" vertical="center"/>
    </xf>
    <xf numFmtId="0" fontId="24" fillId="5" borderId="21" xfId="36" applyFont="1" applyFill="1" applyBorder="1" applyAlignment="1">
      <alignment vertical="center"/>
    </xf>
    <xf numFmtId="0" fontId="24" fillId="5" borderId="8" xfId="0" applyFont="1" applyFill="1" applyBorder="1" applyAlignment="1">
      <alignment vertical="center"/>
    </xf>
    <xf numFmtId="4" fontId="24" fillId="0" borderId="70" xfId="0" applyNumberFormat="1" applyFont="1" applyBorder="1" applyAlignment="1">
      <alignment horizontal="right" vertical="center"/>
    </xf>
    <xf numFmtId="4" fontId="24" fillId="7" borderId="64" xfId="0" applyNumberFormat="1" applyFont="1" applyFill="1" applyBorder="1" applyAlignment="1">
      <alignment horizontal="right" vertical="center"/>
    </xf>
    <xf numFmtId="0" fontId="25" fillId="5" borderId="68" xfId="0" applyFont="1" applyFill="1" applyBorder="1" applyAlignment="1">
      <alignment vertical="center"/>
    </xf>
    <xf numFmtId="37" fontId="148" fillId="7" borderId="10" xfId="38" applyNumberFormat="1" applyFont="1" applyFill="1" applyBorder="1" applyAlignment="1">
      <alignment horizontal="center" vertical="center"/>
    </xf>
    <xf numFmtId="169" fontId="25" fillId="5" borderId="16" xfId="0" applyNumberFormat="1" applyFont="1" applyFill="1" applyBorder="1" applyAlignment="1">
      <alignment horizontal="right" vertical="center"/>
    </xf>
    <xf numFmtId="0" fontId="24" fillId="5" borderId="8" xfId="31" applyFont="1" applyFill="1" applyBorder="1"/>
    <xf numFmtId="0" fontId="25" fillId="5" borderId="8" xfId="31" applyFont="1" applyFill="1" applyBorder="1"/>
    <xf numFmtId="3" fontId="25" fillId="5" borderId="70" xfId="587" applyNumberFormat="1" applyFont="1" applyFill="1" applyBorder="1" applyAlignment="1">
      <alignment horizontal="right" indent="1"/>
    </xf>
    <xf numFmtId="15" fontId="24" fillId="5" borderId="10" xfId="30" quotePrefix="1" applyNumberFormat="1" applyFont="1" applyFill="1" applyBorder="1" applyAlignment="1">
      <alignment horizontal="right" indent="1"/>
    </xf>
    <xf numFmtId="170" fontId="24" fillId="5" borderId="10" xfId="30" applyNumberFormat="1" applyFont="1" applyFill="1" applyBorder="1" applyAlignment="1">
      <alignment horizontal="right" indent="1"/>
    </xf>
    <xf numFmtId="3" fontId="24" fillId="5" borderId="10" xfId="49" applyNumberFormat="1" applyFont="1" applyFill="1" applyBorder="1" applyAlignment="1">
      <alignment horizontal="right" indent="1"/>
    </xf>
    <xf numFmtId="3" fontId="24" fillId="5" borderId="10" xfId="30" applyNumberFormat="1" applyFont="1" applyFill="1" applyBorder="1" applyAlignment="1">
      <alignment horizontal="right" indent="1"/>
    </xf>
    <xf numFmtId="3" fontId="25" fillId="5" borderId="10" xfId="30" applyNumberFormat="1" applyFont="1" applyFill="1" applyBorder="1" applyAlignment="1">
      <alignment horizontal="right" indent="1"/>
    </xf>
    <xf numFmtId="171" fontId="147" fillId="7" borderId="16" xfId="53" applyNumberFormat="1" applyFont="1" applyFill="1" applyBorder="1"/>
    <xf numFmtId="0" fontId="10" fillId="5" borderId="0" xfId="0" applyFont="1" applyFill="1"/>
    <xf numFmtId="169" fontId="7" fillId="5" borderId="10" xfId="0" applyNumberFormat="1" applyFont="1" applyFill="1" applyBorder="1" applyAlignment="1">
      <alignment horizontal="right" vertical="center"/>
    </xf>
    <xf numFmtId="169" fontId="7" fillId="7" borderId="17" xfId="0" applyNumberFormat="1" applyFont="1" applyFill="1" applyBorder="1" applyAlignment="1">
      <alignment horizontal="right" vertical="center"/>
    </xf>
    <xf numFmtId="169" fontId="146" fillId="7" borderId="17" xfId="53" applyNumberFormat="1" applyFont="1" applyFill="1" applyBorder="1" applyAlignment="1">
      <alignment horizontal="right" vertical="center"/>
    </xf>
    <xf numFmtId="169" fontId="146" fillId="5" borderId="10" xfId="53" applyNumberFormat="1" applyFont="1" applyFill="1" applyBorder="1" applyAlignment="1">
      <alignment horizontal="right" vertical="center"/>
    </xf>
    <xf numFmtId="169" fontId="146" fillId="7" borderId="72" xfId="53" applyNumberFormat="1" applyFont="1" applyFill="1" applyBorder="1" applyAlignment="1">
      <alignment horizontal="right" vertical="center"/>
    </xf>
    <xf numFmtId="169" fontId="146" fillId="5" borderId="14" xfId="53" applyNumberFormat="1" applyFont="1" applyFill="1" applyBorder="1" applyAlignment="1">
      <alignment horizontal="right" vertical="center"/>
    </xf>
    <xf numFmtId="169" fontId="150" fillId="7" borderId="17" xfId="0" applyNumberFormat="1" applyFont="1" applyFill="1" applyBorder="1" applyAlignment="1">
      <alignment horizontal="right" vertical="center"/>
    </xf>
    <xf numFmtId="169" fontId="150" fillId="5" borderId="10" xfId="0" applyNumberFormat="1" applyFont="1" applyFill="1" applyBorder="1" applyAlignment="1">
      <alignment horizontal="right" vertical="center"/>
    </xf>
    <xf numFmtId="169" fontId="150" fillId="9" borderId="17" xfId="32" applyNumberFormat="1" applyFont="1" applyFill="1" applyBorder="1" applyAlignment="1">
      <alignment horizontal="right" vertical="center"/>
    </xf>
    <xf numFmtId="169" fontId="150" fillId="9" borderId="10" xfId="32" applyNumberFormat="1" applyFont="1" applyFill="1" applyBorder="1" applyAlignment="1">
      <alignment horizontal="right" vertical="center"/>
    </xf>
    <xf numFmtId="169" fontId="25" fillId="7" borderId="17" xfId="0" applyNumberFormat="1" applyFont="1" applyFill="1" applyBorder="1" applyAlignment="1">
      <alignment horizontal="right" vertical="center"/>
    </xf>
    <xf numFmtId="169" fontId="25" fillId="5" borderId="10" xfId="0" applyNumberFormat="1" applyFont="1" applyFill="1" applyBorder="1" applyAlignment="1">
      <alignment horizontal="right" vertical="center"/>
    </xf>
    <xf numFmtId="169" fontId="23" fillId="7" borderId="71" xfId="53" applyNumberFormat="1" applyFont="1" applyFill="1" applyBorder="1" applyAlignment="1">
      <alignment horizontal="right" vertical="center"/>
    </xf>
    <xf numFmtId="169" fontId="23" fillId="5" borderId="61" xfId="53" applyNumberFormat="1" applyFont="1" applyFill="1" applyBorder="1" applyAlignment="1">
      <alignment horizontal="right" vertical="center"/>
    </xf>
    <xf numFmtId="169" fontId="23" fillId="7" borderId="17" xfId="53" applyNumberFormat="1" applyFont="1" applyFill="1" applyBorder="1" applyAlignment="1">
      <alignment horizontal="right" vertical="center"/>
    </xf>
    <xf numFmtId="169" fontId="23" fillId="5" borderId="10" xfId="53" applyNumberFormat="1" applyFont="1" applyFill="1" applyBorder="1" applyAlignment="1">
      <alignment horizontal="right" vertical="center"/>
    </xf>
    <xf numFmtId="169" fontId="147" fillId="9" borderId="17" xfId="0" applyNumberFormat="1" applyFont="1" applyFill="1" applyBorder="1" applyAlignment="1">
      <alignment horizontal="right" vertical="center"/>
    </xf>
    <xf numFmtId="169" fontId="147" fillId="9" borderId="10" xfId="0" applyNumberFormat="1" applyFont="1" applyFill="1" applyBorder="1" applyAlignment="1">
      <alignment horizontal="right" vertical="center"/>
    </xf>
    <xf numFmtId="169" fontId="147" fillId="9" borderId="71" xfId="0" applyNumberFormat="1" applyFont="1" applyFill="1" applyBorder="1" applyAlignment="1">
      <alignment horizontal="right" vertical="center"/>
    </xf>
    <xf numFmtId="169" fontId="147" fillId="9" borderId="61" xfId="0" applyNumberFormat="1" applyFont="1" applyFill="1" applyBorder="1" applyAlignment="1">
      <alignment horizontal="right" vertical="center"/>
    </xf>
    <xf numFmtId="169" fontId="146" fillId="7" borderId="17" xfId="53" applyNumberFormat="1" applyFont="1" applyFill="1" applyBorder="1"/>
    <xf numFmtId="169" fontId="146" fillId="5" borderId="10" xfId="53" applyNumberFormat="1" applyFont="1" applyFill="1" applyBorder="1"/>
    <xf numFmtId="169" fontId="147" fillId="7" borderId="17" xfId="53" applyNumberFormat="1" applyFont="1" applyFill="1" applyBorder="1" applyAlignment="1">
      <alignment horizontal="right" vertical="center"/>
    </xf>
    <xf numFmtId="169" fontId="147" fillId="5" borderId="10" xfId="53" applyNumberFormat="1" applyFont="1" applyFill="1" applyBorder="1" applyAlignment="1">
      <alignment horizontal="right" vertical="center"/>
    </xf>
    <xf numFmtId="169" fontId="146" fillId="7" borderId="72" xfId="53" applyNumberFormat="1" applyFont="1" applyFill="1" applyBorder="1"/>
    <xf numFmtId="169" fontId="146" fillId="5" borderId="14" xfId="53" applyNumberFormat="1" applyFont="1" applyFill="1" applyBorder="1"/>
    <xf numFmtId="169" fontId="0" fillId="7" borderId="17" xfId="0" applyNumberFormat="1" applyFill="1" applyBorder="1" applyAlignment="1">
      <alignment horizontal="right" vertical="center"/>
    </xf>
    <xf numFmtId="169" fontId="0" fillId="5" borderId="10" xfId="0" applyNumberFormat="1" applyFill="1" applyBorder="1" applyAlignment="1">
      <alignment horizontal="right" vertical="center"/>
    </xf>
    <xf numFmtId="169" fontId="23" fillId="7" borderId="17" xfId="53" applyNumberFormat="1" applyFont="1" applyFill="1" applyBorder="1"/>
    <xf numFmtId="169" fontId="23" fillId="5" borderId="10" xfId="53" applyNumberFormat="1" applyFont="1" applyFill="1" applyBorder="1"/>
    <xf numFmtId="169" fontId="147" fillId="9" borderId="72" xfId="0" applyNumberFormat="1" applyFont="1" applyFill="1" applyBorder="1" applyAlignment="1">
      <alignment horizontal="right" vertical="center"/>
    </xf>
    <xf numFmtId="169" fontId="147" fillId="9" borderId="14" xfId="0" applyNumberFormat="1" applyFont="1" applyFill="1" applyBorder="1" applyAlignment="1">
      <alignment horizontal="right" vertical="center"/>
    </xf>
    <xf numFmtId="169" fontId="24" fillId="7" borderId="17" xfId="0" applyNumberFormat="1" applyFont="1" applyFill="1" applyBorder="1" applyAlignment="1">
      <alignment horizontal="right" vertical="center"/>
    </xf>
    <xf numFmtId="169" fontId="24" fillId="5" borderId="10" xfId="0" applyNumberFormat="1" applyFont="1" applyFill="1" applyBorder="1" applyAlignment="1">
      <alignment horizontal="right" vertical="center"/>
    </xf>
    <xf numFmtId="169" fontId="150" fillId="9" borderId="73" xfId="32" applyNumberFormat="1" applyFont="1" applyFill="1" applyBorder="1" applyAlignment="1">
      <alignment horizontal="right" vertical="center"/>
    </xf>
    <xf numFmtId="169" fontId="150" fillId="9" borderId="11" xfId="32" applyNumberFormat="1" applyFont="1" applyFill="1" applyBorder="1" applyAlignment="1">
      <alignment horizontal="right" vertical="center"/>
    </xf>
    <xf numFmtId="169" fontId="148" fillId="9" borderId="17" xfId="0" applyNumberFormat="1" applyFont="1" applyFill="1" applyBorder="1" applyAlignment="1">
      <alignment horizontal="right" vertical="center"/>
    </xf>
    <xf numFmtId="169" fontId="148" fillId="9" borderId="10" xfId="0" applyNumberFormat="1" applyFont="1" applyFill="1" applyBorder="1" applyAlignment="1">
      <alignment horizontal="right" vertical="center"/>
    </xf>
    <xf numFmtId="170" fontId="25" fillId="7" borderId="72" xfId="49" applyNumberFormat="1" applyFont="1" applyFill="1" applyBorder="1" applyAlignment="1">
      <alignment horizontal="right" vertical="center"/>
    </xf>
    <xf numFmtId="170" fontId="25" fillId="5" borderId="14" xfId="49" applyNumberFormat="1" applyFont="1" applyFill="1" applyBorder="1" applyAlignment="1">
      <alignment horizontal="right" vertical="center"/>
    </xf>
    <xf numFmtId="169" fontId="10" fillId="7" borderId="72" xfId="0" applyNumberFormat="1" applyFont="1" applyFill="1" applyBorder="1" applyAlignment="1">
      <alignment horizontal="right" vertical="center"/>
    </xf>
    <xf numFmtId="169" fontId="10" fillId="7" borderId="14" xfId="0" applyNumberFormat="1" applyFont="1" applyFill="1" applyBorder="1" applyAlignment="1">
      <alignment horizontal="right" vertical="center"/>
    </xf>
    <xf numFmtId="169" fontId="23" fillId="0" borderId="10" xfId="53" applyNumberFormat="1" applyFont="1" applyBorder="1" applyAlignment="1">
      <alignment horizontal="right" vertical="center"/>
    </xf>
    <xf numFmtId="169" fontId="23" fillId="0" borderId="10" xfId="53" applyNumberFormat="1" applyFont="1" applyBorder="1"/>
    <xf numFmtId="169" fontId="150" fillId="9" borderId="72" xfId="32" applyNumberFormat="1" applyFont="1" applyFill="1" applyBorder="1" applyAlignment="1">
      <alignment horizontal="right" vertical="center"/>
    </xf>
    <xf numFmtId="169" fontId="150" fillId="9" borderId="14" xfId="32" applyNumberFormat="1" applyFont="1" applyFill="1" applyBorder="1" applyAlignment="1">
      <alignment horizontal="right" vertical="center"/>
    </xf>
    <xf numFmtId="169" fontId="149" fillId="7" borderId="17" xfId="53" applyNumberFormat="1" applyFont="1" applyFill="1" applyBorder="1" applyAlignment="1">
      <alignment horizontal="right" vertical="center"/>
    </xf>
    <xf numFmtId="169" fontId="149" fillId="0" borderId="10" xfId="53" applyNumberFormat="1" applyFont="1" applyBorder="1" applyAlignment="1">
      <alignment horizontal="right" vertical="center"/>
    </xf>
    <xf numFmtId="197" fontId="148" fillId="7" borderId="17" xfId="53" applyNumberFormat="1" applyFont="1" applyFill="1" applyBorder="1" applyAlignment="1">
      <alignment horizontal="right" vertical="center"/>
    </xf>
    <xf numFmtId="197" fontId="148" fillId="0" borderId="10" xfId="53" applyNumberFormat="1" applyFont="1" applyBorder="1" applyAlignment="1">
      <alignment horizontal="right" vertical="center"/>
    </xf>
    <xf numFmtId="172" fontId="23" fillId="5" borderId="10" xfId="37" applyNumberFormat="1" applyFont="1" applyFill="1" applyBorder="1" applyAlignment="1">
      <alignment horizontal="right" vertical="center"/>
    </xf>
    <xf numFmtId="172" fontId="24" fillId="5" borderId="15" xfId="37" applyNumberFormat="1" applyFont="1" applyFill="1" applyBorder="1" applyAlignment="1">
      <alignment horizontal="right" vertical="center"/>
    </xf>
    <xf numFmtId="172" fontId="29" fillId="5" borderId="0" xfId="37" applyNumberFormat="1" applyFont="1" applyFill="1" applyAlignment="1">
      <alignment horizontal="right" vertical="center"/>
    </xf>
    <xf numFmtId="0" fontId="34" fillId="5" borderId="0" xfId="0" applyFont="1" applyFill="1" applyAlignment="1">
      <alignment vertical="center"/>
    </xf>
    <xf numFmtId="172" fontId="25" fillId="5" borderId="12" xfId="31" applyNumberFormat="1" applyFont="1" applyFill="1" applyBorder="1"/>
    <xf numFmtId="170" fontId="25" fillId="7" borderId="62" xfId="30" applyNumberFormat="1" applyFont="1" applyFill="1" applyBorder="1" applyAlignment="1">
      <alignment horizontal="right" indent="1"/>
    </xf>
    <xf numFmtId="0" fontId="151" fillId="0" borderId="0" xfId="32" applyFont="1" applyAlignment="1">
      <alignment horizontal="left" vertical="center" wrapText="1"/>
    </xf>
    <xf numFmtId="37" fontId="25" fillId="0" borderId="5" xfId="33" applyNumberFormat="1" applyFont="1" applyBorder="1"/>
    <xf numFmtId="169" fontId="28" fillId="7" borderId="17" xfId="0" applyNumberFormat="1" applyFont="1" applyFill="1" applyBorder="1" applyAlignment="1">
      <alignment horizontal="right" vertical="center"/>
    </xf>
    <xf numFmtId="169" fontId="25" fillId="7" borderId="17" xfId="53" applyNumberFormat="1" applyFont="1" applyFill="1" applyBorder="1"/>
    <xf numFmtId="169" fontId="25" fillId="7" borderId="17" xfId="53" applyNumberFormat="1" applyFont="1" applyFill="1" applyBorder="1" applyAlignment="1">
      <alignment horizontal="right" vertical="center"/>
    </xf>
    <xf numFmtId="0" fontId="157" fillId="4" borderId="0" xfId="33" applyFont="1" applyFill="1"/>
    <xf numFmtId="172" fontId="24" fillId="9" borderId="62" xfId="37" applyNumberFormat="1" applyFont="1" applyFill="1" applyBorder="1" applyAlignment="1">
      <alignment horizontal="right" vertical="center"/>
    </xf>
    <xf numFmtId="172" fontId="25" fillId="7" borderId="70" xfId="31" applyNumberFormat="1" applyFont="1" applyFill="1" applyBorder="1" applyAlignment="1">
      <alignment horizontal="right" indent="1"/>
    </xf>
    <xf numFmtId="172" fontId="26" fillId="0" borderId="62" xfId="37" applyNumberFormat="1" applyFont="1" applyBorder="1" applyAlignment="1">
      <alignment horizontal="right" vertical="center"/>
    </xf>
    <xf numFmtId="49" fontId="24" fillId="8" borderId="74" xfId="39" quotePrefix="1" applyNumberFormat="1" applyFont="1" applyFill="1" applyBorder="1" applyAlignment="1">
      <alignment horizontal="center"/>
    </xf>
    <xf numFmtId="0" fontId="25" fillId="7" borderId="10" xfId="31" applyFont="1" applyFill="1" applyBorder="1"/>
    <xf numFmtId="172" fontId="25" fillId="7" borderId="10" xfId="31" applyNumberFormat="1" applyFont="1" applyFill="1" applyBorder="1" applyAlignment="1">
      <alignment horizontal="right" indent="1"/>
    </xf>
    <xf numFmtId="172" fontId="25" fillId="7" borderId="14" xfId="31" applyNumberFormat="1" applyFont="1" applyFill="1" applyBorder="1" applyAlignment="1">
      <alignment horizontal="right" indent="1"/>
    </xf>
    <xf numFmtId="184" fontId="25" fillId="7" borderId="10" xfId="587" applyNumberFormat="1" applyFont="1" applyFill="1" applyBorder="1"/>
    <xf numFmtId="37" fontId="148" fillId="7" borderId="78" xfId="38" applyNumberFormat="1" applyFont="1" applyFill="1" applyBorder="1" applyAlignment="1">
      <alignment horizontal="center" vertical="center"/>
    </xf>
    <xf numFmtId="37" fontId="148" fillId="7" borderId="79" xfId="38" applyNumberFormat="1" applyFont="1" applyFill="1" applyBorder="1" applyAlignment="1">
      <alignment horizontal="center" vertical="center"/>
    </xf>
    <xf numFmtId="0" fontId="25" fillId="7" borderId="17" xfId="32" applyFont="1" applyFill="1" applyBorder="1" applyAlignment="1">
      <alignment vertical="center"/>
    </xf>
    <xf numFmtId="37" fontId="24" fillId="8" borderId="14" xfId="39" quotePrefix="1" applyNumberFormat="1" applyFont="1" applyFill="1" applyBorder="1" applyAlignment="1">
      <alignment horizontal="center"/>
    </xf>
    <xf numFmtId="169" fontId="146" fillId="0" borderId="0" xfId="53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25" fillId="0" borderId="0" xfId="0" applyNumberFormat="1" applyFont="1" applyAlignment="1">
      <alignment horizontal="right" vertical="center"/>
    </xf>
    <xf numFmtId="169" fontId="150" fillId="0" borderId="0" xfId="32" applyNumberFormat="1" applyFont="1" applyAlignment="1">
      <alignment horizontal="right" vertical="center"/>
    </xf>
    <xf numFmtId="169" fontId="150" fillId="0" borderId="0" xfId="0" applyNumberFormat="1" applyFont="1" applyAlignment="1">
      <alignment horizontal="right" vertical="center"/>
    </xf>
    <xf numFmtId="169" fontId="147" fillId="0" borderId="0" xfId="0" applyNumberFormat="1" applyFont="1" applyAlignment="1">
      <alignment horizontal="right" vertical="center"/>
    </xf>
    <xf numFmtId="169" fontId="146" fillId="0" borderId="0" xfId="53" applyNumberFormat="1" applyFont="1"/>
    <xf numFmtId="169" fontId="147" fillId="0" borderId="0" xfId="53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23" fillId="0" borderId="0" xfId="53" applyNumberFormat="1" applyFont="1"/>
    <xf numFmtId="169" fontId="155" fillId="0" borderId="0" xfId="53" applyNumberFormat="1" applyFont="1"/>
    <xf numFmtId="169" fontId="156" fillId="0" borderId="0" xfId="53" applyNumberFormat="1" applyFont="1"/>
    <xf numFmtId="169" fontId="156" fillId="0" borderId="0" xfId="0" applyNumberFormat="1" applyFont="1" applyAlignment="1">
      <alignment horizontal="right" vertical="center"/>
    </xf>
    <xf numFmtId="169" fontId="24" fillId="0" borderId="0" xfId="0" applyNumberFormat="1" applyFont="1" applyAlignment="1">
      <alignment horizontal="right" vertical="center"/>
    </xf>
    <xf numFmtId="169" fontId="25" fillId="0" borderId="0" xfId="53" applyNumberFormat="1" applyFont="1"/>
    <xf numFmtId="169" fontId="28" fillId="0" borderId="0" xfId="0" applyNumberFormat="1" applyFont="1" applyAlignment="1">
      <alignment horizontal="right" vertical="center"/>
    </xf>
    <xf numFmtId="169" fontId="148" fillId="0" borderId="0" xfId="0" applyNumberFormat="1" applyFont="1" applyAlignment="1">
      <alignment horizontal="right" vertical="center"/>
    </xf>
    <xf numFmtId="170" fontId="25" fillId="0" borderId="0" xfId="49" applyNumberFormat="1" applyFont="1" applyAlignment="1">
      <alignment horizontal="right" vertical="center"/>
    </xf>
    <xf numFmtId="171" fontId="148" fillId="0" borderId="0" xfId="39" applyFont="1" applyAlignment="1">
      <alignment horizontal="center" vertical="center"/>
    </xf>
    <xf numFmtId="37" fontId="148" fillId="0" borderId="0" xfId="39" applyNumberFormat="1" applyFont="1" applyAlignment="1">
      <alignment horizontal="center" vertical="center"/>
    </xf>
    <xf numFmtId="169" fontId="10" fillId="0" borderId="0" xfId="0" applyNumberFormat="1" applyFont="1" applyAlignment="1">
      <alignment horizontal="right" vertical="center"/>
    </xf>
    <xf numFmtId="169" fontId="25" fillId="0" borderId="0" xfId="53" applyNumberFormat="1" applyFont="1" applyAlignment="1">
      <alignment horizontal="right" vertical="center"/>
    </xf>
    <xf numFmtId="169" fontId="149" fillId="0" borderId="0" xfId="53" applyNumberFormat="1" applyFont="1" applyAlignment="1">
      <alignment horizontal="right" vertical="center"/>
    </xf>
    <xf numFmtId="197" fontId="148" fillId="0" borderId="0" xfId="53" applyNumberFormat="1" applyFont="1" applyAlignment="1">
      <alignment horizontal="right" vertical="center"/>
    </xf>
    <xf numFmtId="197" fontId="25" fillId="0" borderId="0" xfId="53" applyNumberFormat="1" applyFont="1" applyAlignment="1">
      <alignment horizontal="right" vertical="center"/>
    </xf>
    <xf numFmtId="197" fontId="156" fillId="0" borderId="0" xfId="53" applyNumberFormat="1" applyFont="1" applyAlignment="1">
      <alignment horizontal="right" vertical="center"/>
    </xf>
    <xf numFmtId="172" fontId="24" fillId="7" borderId="66" xfId="37" applyNumberFormat="1" applyFont="1" applyFill="1" applyBorder="1" applyAlignment="1">
      <alignment horizontal="right" vertical="center"/>
    </xf>
    <xf numFmtId="37" fontId="148" fillId="7" borderId="85" xfId="38" applyNumberFormat="1" applyFont="1" applyFill="1" applyBorder="1" applyAlignment="1">
      <alignment horizontal="center" vertical="center"/>
    </xf>
    <xf numFmtId="49" fontId="24" fillId="8" borderId="85" xfId="39" applyNumberFormat="1" applyFont="1" applyFill="1" applyBorder="1" applyAlignment="1">
      <alignment horizontal="center"/>
    </xf>
    <xf numFmtId="0" fontId="28" fillId="0" borderId="86" xfId="36" applyFont="1" applyBorder="1" applyAlignment="1">
      <alignment vertical="center"/>
    </xf>
    <xf numFmtId="0" fontId="31" fillId="7" borderId="77" xfId="30" applyFont="1" applyFill="1" applyBorder="1"/>
    <xf numFmtId="37" fontId="25" fillId="7" borderId="81" xfId="35" applyNumberFormat="1" applyFont="1" applyFill="1" applyBorder="1" applyAlignment="1">
      <alignment horizontal="left"/>
    </xf>
    <xf numFmtId="37" fontId="25" fillId="7" borderId="82" xfId="35" applyNumberFormat="1" applyFont="1" applyFill="1" applyBorder="1" applyAlignment="1">
      <alignment horizontal="left"/>
    </xf>
    <xf numFmtId="37" fontId="25" fillId="7" borderId="17" xfId="35" applyNumberFormat="1" applyFont="1" applyFill="1" applyBorder="1" applyAlignment="1">
      <alignment horizontal="left"/>
    </xf>
    <xf numFmtId="37" fontId="25" fillId="7" borderId="76" xfId="35" applyNumberFormat="1" applyFont="1" applyFill="1" applyBorder="1" applyAlignment="1">
      <alignment horizontal="left"/>
    </xf>
    <xf numFmtId="37" fontId="25" fillId="7" borderId="77" xfId="35" applyNumberFormat="1" applyFont="1" applyFill="1" applyBorder="1" applyAlignment="1">
      <alignment horizontal="left"/>
    </xf>
    <xf numFmtId="37" fontId="24" fillId="7" borderId="81" xfId="35" applyNumberFormat="1" applyFont="1" applyFill="1" applyBorder="1" applyAlignment="1">
      <alignment horizontal="left"/>
    </xf>
    <xf numFmtId="37" fontId="24" fillId="7" borderId="0" xfId="35" applyNumberFormat="1" applyFont="1" applyFill="1" applyAlignment="1">
      <alignment horizontal="left"/>
    </xf>
    <xf numFmtId="37" fontId="25" fillId="5" borderId="17" xfId="31" applyNumberFormat="1" applyFont="1" applyFill="1" applyBorder="1"/>
    <xf numFmtId="0" fontId="24" fillId="5" borderId="0" xfId="31" applyFont="1" applyFill="1"/>
    <xf numFmtId="0" fontId="25" fillId="5" borderId="17" xfId="31" applyFont="1" applyFill="1" applyBorder="1"/>
    <xf numFmtId="0" fontId="25" fillId="0" borderId="17" xfId="31" applyFont="1" applyBorder="1"/>
    <xf numFmtId="0" fontId="25" fillId="0" borderId="87" xfId="31" applyFont="1" applyBorder="1"/>
    <xf numFmtId="37" fontId="149" fillId="9" borderId="17" xfId="53" applyNumberFormat="1" applyFont="1" applyFill="1" applyBorder="1"/>
    <xf numFmtId="37" fontId="149" fillId="5" borderId="17" xfId="53" applyNumberFormat="1" applyFont="1" applyFill="1" applyBorder="1"/>
    <xf numFmtId="0" fontId="25" fillId="5" borderId="87" xfId="31" applyFont="1" applyFill="1" applyBorder="1"/>
    <xf numFmtId="0" fontId="25" fillId="5" borderId="17" xfId="31" applyFont="1" applyFill="1" applyBorder="1" applyAlignment="1">
      <alignment vertical="top"/>
    </xf>
    <xf numFmtId="0" fontId="25" fillId="0" borderId="17" xfId="31" applyFont="1" applyBorder="1" applyAlignment="1">
      <alignment vertical="top"/>
    </xf>
    <xf numFmtId="0" fontId="25" fillId="9" borderId="17" xfId="31" applyFont="1" applyFill="1" applyBorder="1"/>
    <xf numFmtId="37" fontId="25" fillId="0" borderId="0" xfId="53" applyNumberFormat="1" applyFont="1"/>
    <xf numFmtId="37" fontId="25" fillId="0" borderId="17" xfId="53" applyNumberFormat="1" applyFont="1" applyBorder="1"/>
    <xf numFmtId="0" fontId="22" fillId="5" borderId="17" xfId="31" applyFont="1" applyFill="1" applyBorder="1"/>
    <xf numFmtId="0" fontId="25" fillId="5" borderId="88" xfId="31" applyFont="1" applyFill="1" applyBorder="1"/>
    <xf numFmtId="37" fontId="24" fillId="7" borderId="0" xfId="35" applyNumberFormat="1" applyFont="1" applyFill="1" applyAlignment="1">
      <alignment horizontal="left" vertical="center"/>
    </xf>
    <xf numFmtId="37" fontId="25" fillId="7" borderId="0" xfId="35" applyNumberFormat="1" applyFont="1" applyFill="1" applyAlignment="1">
      <alignment horizontal="left" vertical="center"/>
    </xf>
    <xf numFmtId="0" fontId="24" fillId="5" borderId="0" xfId="32" applyFont="1" applyFill="1" applyAlignment="1">
      <alignment horizontal="left" vertical="center"/>
    </xf>
    <xf numFmtId="0" fontId="148" fillId="5" borderId="0" xfId="32" applyFont="1" applyFill="1" applyAlignment="1">
      <alignment horizontal="left" vertical="center"/>
    </xf>
    <xf numFmtId="0" fontId="24" fillId="5" borderId="16" xfId="32" applyFont="1" applyFill="1" applyBorder="1" applyAlignment="1">
      <alignment horizontal="left" vertical="center"/>
    </xf>
    <xf numFmtId="0" fontId="23" fillId="5" borderId="0" xfId="0" applyFont="1" applyFill="1" applyAlignment="1">
      <alignment vertical="center"/>
    </xf>
    <xf numFmtId="37" fontId="149" fillId="9" borderId="68" xfId="0" applyNumberFormat="1" applyFont="1" applyFill="1" applyBorder="1" applyAlignment="1">
      <alignment vertical="center"/>
    </xf>
    <xf numFmtId="37" fontId="149" fillId="0" borderId="0" xfId="0" applyNumberFormat="1" applyFont="1" applyAlignment="1">
      <alignment vertical="center"/>
    </xf>
    <xf numFmtId="37" fontId="25" fillId="9" borderId="6" xfId="32" applyNumberFormat="1" applyFont="1" applyFill="1" applyBorder="1" applyAlignment="1">
      <alignment horizontal="left" vertical="center"/>
    </xf>
    <xf numFmtId="0" fontId="148" fillId="9" borderId="0" xfId="0" applyFont="1" applyFill="1" applyAlignment="1">
      <alignment vertical="center"/>
    </xf>
    <xf numFmtId="171" fontId="149" fillId="7" borderId="16" xfId="53" applyNumberFormat="1" applyFont="1" applyFill="1" applyBorder="1"/>
    <xf numFmtId="171" fontId="149" fillId="7" borderId="0" xfId="53" applyNumberFormat="1" applyFont="1" applyFill="1" applyAlignment="1">
      <alignment horizontal="left"/>
    </xf>
    <xf numFmtId="171" fontId="148" fillId="7" borderId="68" xfId="53" applyNumberFormat="1" applyFont="1" applyFill="1" applyBorder="1"/>
    <xf numFmtId="37" fontId="148" fillId="7" borderId="81" xfId="35" applyNumberFormat="1" applyFont="1" applyFill="1" applyBorder="1" applyAlignment="1">
      <alignment horizontal="left" vertical="center"/>
    </xf>
    <xf numFmtId="0" fontId="25" fillId="7" borderId="81" xfId="32" applyFont="1" applyFill="1" applyBorder="1" applyAlignment="1">
      <alignment vertical="center"/>
    </xf>
    <xf numFmtId="0" fontId="25" fillId="7" borderId="82" xfId="32" applyFont="1" applyFill="1" applyBorder="1" applyAlignment="1">
      <alignment vertical="center"/>
    </xf>
    <xf numFmtId="3" fontId="28" fillId="7" borderId="62" xfId="36" applyNumberFormat="1" applyFont="1" applyFill="1" applyBorder="1" applyAlignment="1">
      <alignment horizontal="right" vertical="center"/>
    </xf>
    <xf numFmtId="37" fontId="25" fillId="5" borderId="68" xfId="37" applyNumberFormat="1" applyFont="1" applyFill="1" applyBorder="1" applyAlignment="1">
      <alignment vertical="center"/>
    </xf>
    <xf numFmtId="0" fontId="151" fillId="0" borderId="0" xfId="32" applyFont="1" applyAlignment="1">
      <alignment horizontal="left" vertical="center" wrapText="1"/>
    </xf>
    <xf numFmtId="0" fontId="158" fillId="5" borderId="0" xfId="33" applyFont="1" applyFill="1"/>
    <xf numFmtId="169" fontId="22" fillId="7" borderId="17" xfId="53" applyNumberFormat="1" applyFont="1" applyFill="1" applyBorder="1" applyAlignment="1">
      <alignment horizontal="right" vertical="center"/>
    </xf>
    <xf numFmtId="37" fontId="25" fillId="0" borderId="0" xfId="33" applyNumberFormat="1" applyFont="1" applyBorder="1"/>
    <xf numFmtId="37" fontId="25" fillId="0" borderId="72" xfId="33" applyNumberFormat="1" applyFont="1" applyBorder="1"/>
    <xf numFmtId="169" fontId="150" fillId="9" borderId="17" xfId="0" applyNumberFormat="1" applyFont="1" applyFill="1" applyBorder="1" applyAlignment="1">
      <alignment horizontal="right" vertical="center"/>
    </xf>
    <xf numFmtId="169" fontId="150" fillId="9" borderId="72" xfId="0" applyNumberFormat="1" applyFont="1" applyFill="1" applyBorder="1" applyAlignment="1">
      <alignment horizontal="right" vertical="center"/>
    </xf>
    <xf numFmtId="37" fontId="148" fillId="0" borderId="0" xfId="53" applyNumberFormat="1" applyFont="1"/>
    <xf numFmtId="37" fontId="150" fillId="9" borderId="68" xfId="53" applyNumberFormat="1" applyFont="1" applyFill="1" applyBorder="1"/>
    <xf numFmtId="37" fontId="25" fillId="9" borderId="68" xfId="0" applyNumberFormat="1" applyFont="1" applyFill="1" applyBorder="1" applyAlignment="1">
      <alignment vertical="center"/>
    </xf>
    <xf numFmtId="169" fontId="150" fillId="9" borderId="14" xfId="0" applyNumberFormat="1" applyFont="1" applyFill="1" applyBorder="1" applyAlignment="1">
      <alignment horizontal="right" vertical="center"/>
    </xf>
    <xf numFmtId="169" fontId="146" fillId="7" borderId="0" xfId="53" applyNumberFormat="1" applyFont="1" applyFill="1" applyBorder="1" applyAlignment="1">
      <alignment horizontal="right" vertical="center"/>
    </xf>
    <xf numFmtId="169" fontId="146" fillId="5" borderId="17" xfId="53" applyNumberFormat="1" applyFont="1" applyFill="1" applyBorder="1" applyAlignment="1">
      <alignment horizontal="right" vertical="center"/>
    </xf>
    <xf numFmtId="172" fontId="24" fillId="9" borderId="61" xfId="31" applyNumberFormat="1" applyFont="1" applyFill="1" applyBorder="1" applyAlignment="1">
      <alignment horizontal="right" indent="1"/>
    </xf>
    <xf numFmtId="37" fontId="148" fillId="9" borderId="0" xfId="53" applyNumberFormat="1" applyFont="1" applyFill="1"/>
    <xf numFmtId="172" fontId="29" fillId="7" borderId="89" xfId="37" applyNumberFormat="1" applyFont="1" applyFill="1" applyBorder="1" applyAlignment="1">
      <alignment horizontal="right" vertical="center"/>
    </xf>
    <xf numFmtId="170" fontId="25" fillId="0" borderId="62" xfId="49" applyNumberFormat="1" applyFont="1" applyFill="1" applyBorder="1" applyAlignment="1">
      <alignment horizontal="right" indent="1"/>
    </xf>
    <xf numFmtId="169" fontId="24" fillId="0" borderId="62" xfId="30" applyNumberFormat="1" applyFont="1" applyFill="1" applyBorder="1" applyAlignment="1">
      <alignment horizontal="right" indent="1"/>
    </xf>
    <xf numFmtId="169" fontId="25" fillId="0" borderId="62" xfId="30" applyNumberFormat="1" applyFont="1" applyFill="1" applyBorder="1" applyAlignment="1">
      <alignment horizontal="right" indent="1"/>
    </xf>
    <xf numFmtId="169" fontId="24" fillId="0" borderId="66" xfId="30" applyNumberFormat="1" applyFont="1" applyFill="1" applyBorder="1" applyAlignment="1">
      <alignment horizontal="right" indent="1"/>
    </xf>
    <xf numFmtId="170" fontId="24" fillId="0" borderId="62" xfId="49" applyNumberFormat="1" applyFont="1" applyFill="1" applyBorder="1" applyAlignment="1">
      <alignment horizontal="right" indent="1"/>
    </xf>
    <xf numFmtId="3" fontId="24" fillId="0" borderId="62" xfId="30" applyNumberFormat="1" applyFont="1" applyFill="1" applyBorder="1" applyAlignment="1">
      <alignment horizontal="right" indent="1"/>
    </xf>
    <xf numFmtId="1" fontId="24" fillId="0" borderId="62" xfId="30" applyNumberFormat="1" applyFont="1" applyFill="1" applyBorder="1" applyAlignment="1">
      <alignment horizontal="right" indent="1"/>
    </xf>
    <xf numFmtId="0" fontId="25" fillId="0" borderId="62" xfId="30" applyFont="1" applyFill="1" applyBorder="1" applyAlignment="1">
      <alignment horizontal="right" indent="1"/>
    </xf>
    <xf numFmtId="170" fontId="24" fillId="0" borderId="62" xfId="30" applyNumberFormat="1" applyFont="1" applyFill="1" applyBorder="1" applyAlignment="1">
      <alignment horizontal="right" indent="1"/>
    </xf>
    <xf numFmtId="3" fontId="25" fillId="0" borderId="62" xfId="30" applyNumberFormat="1" applyFont="1" applyFill="1" applyBorder="1" applyAlignment="1">
      <alignment horizontal="right" indent="1"/>
    </xf>
    <xf numFmtId="3" fontId="24" fillId="0" borderId="62" xfId="587" applyNumberFormat="1" applyFont="1" applyFill="1" applyBorder="1" applyAlignment="1">
      <alignment horizontal="right" indent="1"/>
    </xf>
    <xf numFmtId="170" fontId="25" fillId="0" borderId="62" xfId="30" applyNumberFormat="1" applyFont="1" applyFill="1" applyBorder="1" applyAlignment="1">
      <alignment horizontal="right" indent="1"/>
    </xf>
    <xf numFmtId="3" fontId="24" fillId="0" borderId="62" xfId="49" applyNumberFormat="1" applyFont="1" applyFill="1" applyBorder="1" applyAlignment="1">
      <alignment horizontal="right" indent="1"/>
    </xf>
    <xf numFmtId="15" fontId="24" fillId="0" borderId="62" xfId="30" quotePrefix="1" applyNumberFormat="1" applyFont="1" applyFill="1" applyBorder="1" applyAlignment="1">
      <alignment horizontal="right" indent="1"/>
    </xf>
    <xf numFmtId="3" fontId="159" fillId="0" borderId="62" xfId="30" applyNumberFormat="1" applyFont="1" applyFill="1" applyBorder="1" applyAlignment="1">
      <alignment horizontal="right" indent="1"/>
    </xf>
    <xf numFmtId="3" fontId="161" fillId="0" borderId="62" xfId="30" applyNumberFormat="1" applyFont="1" applyFill="1" applyBorder="1" applyAlignment="1">
      <alignment horizontal="right" indent="1"/>
    </xf>
    <xf numFmtId="169" fontId="161" fillId="0" borderId="10" xfId="30" applyNumberFormat="1" applyFont="1" applyBorder="1" applyAlignment="1">
      <alignment horizontal="right" indent="1"/>
    </xf>
    <xf numFmtId="169" fontId="161" fillId="0" borderId="62" xfId="30" applyNumberFormat="1" applyFont="1" applyFill="1" applyBorder="1" applyAlignment="1">
      <alignment horizontal="right" indent="1"/>
    </xf>
    <xf numFmtId="0" fontId="159" fillId="5" borderId="0" xfId="30" applyFont="1" applyFill="1"/>
    <xf numFmtId="170" fontId="148" fillId="7" borderId="62" xfId="49" applyNumberFormat="1" applyFont="1" applyFill="1" applyBorder="1" applyAlignment="1">
      <alignment horizontal="right" indent="1"/>
    </xf>
    <xf numFmtId="171" fontId="148" fillId="8" borderId="84" xfId="39" applyFont="1" applyFill="1" applyBorder="1" applyAlignment="1">
      <alignment horizontal="center" vertical="center" wrapText="1"/>
    </xf>
    <xf numFmtId="171" fontId="148" fillId="8" borderId="0" xfId="39" applyFont="1" applyFill="1" applyAlignment="1">
      <alignment horizontal="center" vertical="center" wrapText="1"/>
    </xf>
    <xf numFmtId="171" fontId="148" fillId="8" borderId="17" xfId="39" applyFont="1" applyFill="1" applyBorder="1" applyAlignment="1">
      <alignment horizontal="center" vertical="center" wrapText="1"/>
    </xf>
    <xf numFmtId="171" fontId="148" fillId="8" borderId="75" xfId="39" applyFont="1" applyFill="1" applyBorder="1" applyAlignment="1">
      <alignment horizontal="center" vertical="center" wrapText="1"/>
    </xf>
    <xf numFmtId="171" fontId="148" fillId="8" borderId="76" xfId="39" applyFont="1" applyFill="1" applyBorder="1" applyAlignment="1">
      <alignment horizontal="center" vertical="center" wrapText="1"/>
    </xf>
    <xf numFmtId="171" fontId="148" fillId="8" borderId="77" xfId="39" applyFont="1" applyFill="1" applyBorder="1" applyAlignment="1">
      <alignment horizontal="center" vertical="center" wrapText="1"/>
    </xf>
    <xf numFmtId="0" fontId="25" fillId="5" borderId="0" xfId="33" applyFont="1" applyFill="1" applyAlignment="1">
      <alignment wrapText="1"/>
    </xf>
    <xf numFmtId="171" fontId="24" fillId="8" borderId="80" xfId="39" applyFont="1" applyFill="1" applyBorder="1" applyAlignment="1">
      <alignment horizontal="center" vertical="center"/>
    </xf>
    <xf numFmtId="171" fontId="24" fillId="8" borderId="81" xfId="39" applyFont="1" applyFill="1" applyBorder="1" applyAlignment="1">
      <alignment horizontal="center" vertical="center"/>
    </xf>
    <xf numFmtId="171" fontId="24" fillId="8" borderId="82" xfId="39" applyFont="1" applyFill="1" applyBorder="1" applyAlignment="1">
      <alignment horizontal="center" vertical="center"/>
    </xf>
    <xf numFmtId="171" fontId="24" fillId="8" borderId="75" xfId="39" applyFont="1" applyFill="1" applyBorder="1" applyAlignment="1">
      <alignment horizontal="center" vertical="center"/>
    </xf>
    <xf numFmtId="171" fontId="24" fillId="8" borderId="76" xfId="39" applyFont="1" applyFill="1" applyBorder="1" applyAlignment="1">
      <alignment horizontal="center" vertical="center"/>
    </xf>
    <xf numFmtId="171" fontId="24" fillId="8" borderId="77" xfId="39" applyFont="1" applyFill="1" applyBorder="1" applyAlignment="1">
      <alignment horizontal="center" vertical="center"/>
    </xf>
    <xf numFmtId="171" fontId="24" fillId="8" borderId="80" xfId="39" applyFont="1" applyFill="1" applyBorder="1" applyAlignment="1">
      <alignment horizontal="center" vertical="center" wrapText="1"/>
    </xf>
    <xf numFmtId="0" fontId="151" fillId="0" borderId="0" xfId="32" applyFont="1" applyAlignment="1">
      <alignment horizontal="left" vertical="center" wrapText="1"/>
    </xf>
    <xf numFmtId="0" fontId="24" fillId="7" borderId="82" xfId="3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171" fontId="148" fillId="8" borderId="80" xfId="39" applyFont="1" applyFill="1" applyBorder="1" applyAlignment="1">
      <alignment horizontal="center" vertical="center" wrapText="1"/>
    </xf>
    <xf numFmtId="171" fontId="148" fillId="8" borderId="81" xfId="39" applyFont="1" applyFill="1" applyBorder="1" applyAlignment="1">
      <alignment horizontal="center" vertical="center"/>
    </xf>
    <xf numFmtId="171" fontId="148" fillId="8" borderId="82" xfId="39" applyFont="1" applyFill="1" applyBorder="1" applyAlignment="1">
      <alignment horizontal="center" vertical="center"/>
    </xf>
    <xf numFmtId="171" fontId="148" fillId="8" borderId="75" xfId="39" applyFont="1" applyFill="1" applyBorder="1" applyAlignment="1">
      <alignment horizontal="center" vertical="center"/>
    </xf>
    <xf numFmtId="171" fontId="148" fillId="8" borderId="76" xfId="39" applyFont="1" applyFill="1" applyBorder="1" applyAlignment="1">
      <alignment horizontal="center" vertical="center"/>
    </xf>
    <xf numFmtId="171" fontId="148" fillId="8" borderId="77" xfId="39" applyFont="1" applyFill="1" applyBorder="1" applyAlignment="1">
      <alignment horizontal="center" vertical="center"/>
    </xf>
    <xf numFmtId="0" fontId="24" fillId="7" borderId="83" xfId="30" applyFont="1" applyFill="1" applyBorder="1" applyAlignment="1">
      <alignment horizontal="left" vertical="center"/>
    </xf>
    <xf numFmtId="0" fontId="24" fillId="7" borderId="17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gyedeves%20jelentesek/2019/Q2%202019/Hungary_KPI/DT%20EYE_IR_KPI_2019Q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_MTHU"/>
    </sheetNames>
    <sheetDataSet>
      <sheetData sheetId="0">
        <row r="8">
          <cell r="BX8">
            <v>5332289</v>
          </cell>
        </row>
        <row r="9">
          <cell r="BT9">
            <v>3658611</v>
          </cell>
          <cell r="BX9">
            <v>3658611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BG184"/>
  <sheetViews>
    <sheetView showGridLines="0" tabSelected="1" zoomScale="80" zoomScaleNormal="80" zoomScaleSheetLayoutView="70" workbookViewId="0">
      <pane xSplit="3" ySplit="3" topLeftCell="F37" activePane="bottomRight" state="frozen"/>
      <selection activeCell="A38" sqref="A38"/>
      <selection pane="topRight" activeCell="A38" sqref="A38"/>
      <selection pane="bottomLeft" activeCell="A38" sqref="A38"/>
      <selection pane="bottomRight" activeCell="F37" sqref="F37"/>
    </sheetView>
  </sheetViews>
  <sheetFormatPr defaultRowHeight="13.5"/>
  <cols>
    <col min="1" max="2" width="3.54296875" style="85" customWidth="1"/>
    <col min="3" max="3" width="45" style="85" customWidth="1"/>
    <col min="4" max="11" width="12.453125" customWidth="1"/>
    <col min="18" max="59" width="9.1796875" style="56"/>
  </cols>
  <sheetData>
    <row r="1" spans="1:59" ht="12" customHeight="1">
      <c r="A1" s="412" t="s">
        <v>0</v>
      </c>
      <c r="B1" s="413"/>
      <c r="C1" s="414"/>
      <c r="D1" s="453" t="s">
        <v>213</v>
      </c>
      <c r="E1" s="454"/>
      <c r="F1" s="454"/>
      <c r="G1" s="455"/>
      <c r="H1" s="453" t="s">
        <v>210</v>
      </c>
      <c r="I1" s="454"/>
      <c r="J1" s="454"/>
      <c r="K1" s="455"/>
    </row>
    <row r="2" spans="1:59" ht="12" customHeight="1" thickBot="1">
      <c r="A2" s="399" t="s">
        <v>130</v>
      </c>
      <c r="B2" s="199"/>
      <c r="C2" s="344"/>
      <c r="D2" s="456"/>
      <c r="E2" s="457"/>
      <c r="F2" s="457"/>
      <c r="G2" s="458"/>
      <c r="H2" s="456"/>
      <c r="I2" s="457"/>
      <c r="J2" s="457"/>
      <c r="K2" s="458"/>
    </row>
    <row r="3" spans="1:59" ht="12" customHeight="1" thickBot="1">
      <c r="A3" s="400" t="s">
        <v>5</v>
      </c>
      <c r="B3" s="73"/>
      <c r="C3" s="73"/>
      <c r="D3" s="342" t="s">
        <v>110</v>
      </c>
      <c r="E3" s="373" t="s">
        <v>111</v>
      </c>
      <c r="F3" s="373" t="s">
        <v>112</v>
      </c>
      <c r="G3" s="342" t="s">
        <v>113</v>
      </c>
      <c r="H3" s="342" t="s">
        <v>110</v>
      </c>
      <c r="I3" s="373" t="s">
        <v>111</v>
      </c>
      <c r="J3" s="373" t="s">
        <v>112</v>
      </c>
      <c r="K3" s="342" t="s">
        <v>113</v>
      </c>
    </row>
    <row r="4" spans="1:59" ht="12" customHeight="1">
      <c r="A4" s="401"/>
      <c r="B4" s="74"/>
      <c r="C4" s="74"/>
      <c r="D4" s="272"/>
      <c r="E4" s="273"/>
      <c r="F4" s="272"/>
      <c r="G4" s="272"/>
      <c r="H4" s="272"/>
      <c r="I4" s="273"/>
      <c r="J4" s="272"/>
      <c r="K4" s="272"/>
    </row>
    <row r="5" spans="1:59" ht="12" customHeight="1">
      <c r="A5" s="402" t="s">
        <v>131</v>
      </c>
      <c r="B5" s="74"/>
      <c r="C5" s="74"/>
      <c r="D5" s="272"/>
      <c r="E5" s="273"/>
      <c r="F5" s="272"/>
      <c r="G5" s="272"/>
      <c r="H5" s="272"/>
      <c r="I5" s="273"/>
      <c r="J5" s="272"/>
      <c r="K5" s="272"/>
    </row>
    <row r="6" spans="1:59" ht="12" customHeight="1">
      <c r="A6" s="401"/>
      <c r="B6" s="74"/>
      <c r="C6" s="74"/>
      <c r="D6" s="272"/>
      <c r="E6" s="273"/>
      <c r="F6" s="272"/>
      <c r="G6" s="272"/>
      <c r="H6" s="272"/>
      <c r="I6" s="273"/>
      <c r="J6" s="272"/>
      <c r="K6" s="272"/>
    </row>
    <row r="7" spans="1:59" ht="12" customHeight="1">
      <c r="A7" s="401"/>
      <c r="B7" s="76" t="s">
        <v>132</v>
      </c>
      <c r="C7" s="119"/>
      <c r="D7" s="275">
        <v>32786</v>
      </c>
      <c r="E7" s="274">
        <v>33345</v>
      </c>
      <c r="F7" s="275">
        <v>34288</v>
      </c>
      <c r="G7" s="275">
        <v>33093</v>
      </c>
      <c r="H7" s="275">
        <v>32173</v>
      </c>
      <c r="I7" s="274">
        <v>32503</v>
      </c>
      <c r="J7" s="275"/>
      <c r="K7" s="275"/>
    </row>
    <row r="8" spans="1:59" ht="12" customHeight="1">
      <c r="A8" s="401"/>
      <c r="B8" s="76" t="s">
        <v>155</v>
      </c>
      <c r="C8" s="119"/>
      <c r="D8" s="275">
        <v>2337</v>
      </c>
      <c r="E8" s="274">
        <v>2507</v>
      </c>
      <c r="F8" s="275">
        <v>2496</v>
      </c>
      <c r="G8" s="275">
        <v>2505</v>
      </c>
      <c r="H8" s="275">
        <v>2384</v>
      </c>
      <c r="I8" s="274">
        <v>2589</v>
      </c>
      <c r="J8" s="275"/>
      <c r="K8" s="275"/>
    </row>
    <row r="9" spans="1:59" ht="12" customHeight="1">
      <c r="A9" s="401"/>
      <c r="B9" s="76" t="s">
        <v>6</v>
      </c>
      <c r="C9" s="119"/>
      <c r="D9" s="275">
        <v>18714</v>
      </c>
      <c r="E9" s="274">
        <v>20043</v>
      </c>
      <c r="F9" s="275">
        <v>21367</v>
      </c>
      <c r="G9" s="275">
        <v>20757</v>
      </c>
      <c r="H9" s="275">
        <v>21415</v>
      </c>
      <c r="I9" s="274">
        <v>22742</v>
      </c>
      <c r="J9" s="275"/>
      <c r="K9" s="275"/>
    </row>
    <row r="10" spans="1:59" ht="12" customHeight="1">
      <c r="A10" s="401"/>
      <c r="B10" s="76" t="s">
        <v>133</v>
      </c>
      <c r="C10" s="119"/>
      <c r="D10" s="275">
        <v>4549</v>
      </c>
      <c r="E10" s="274">
        <v>4766</v>
      </c>
      <c r="F10" s="275">
        <v>4906</v>
      </c>
      <c r="G10" s="275">
        <v>4954</v>
      </c>
      <c r="H10" s="275">
        <v>4814</v>
      </c>
      <c r="I10" s="274">
        <v>5001</v>
      </c>
      <c r="J10" s="275"/>
      <c r="K10" s="275"/>
    </row>
    <row r="11" spans="1:59" ht="12" customHeight="1">
      <c r="A11" s="401"/>
      <c r="B11" s="76" t="s">
        <v>134</v>
      </c>
      <c r="C11" s="119"/>
      <c r="D11" s="275">
        <v>17302</v>
      </c>
      <c r="E11" s="274">
        <v>19797</v>
      </c>
      <c r="F11" s="275">
        <v>23102</v>
      </c>
      <c r="G11" s="275">
        <v>27222</v>
      </c>
      <c r="H11" s="275">
        <v>21372</v>
      </c>
      <c r="I11" s="274">
        <v>18910</v>
      </c>
      <c r="J11" s="275"/>
      <c r="K11" s="275"/>
    </row>
    <row r="12" spans="1:59" s="172" customFormat="1" ht="12" customHeight="1">
      <c r="A12" s="74"/>
      <c r="B12" s="74" t="s">
        <v>135</v>
      </c>
      <c r="C12" s="119"/>
      <c r="D12" s="277">
        <v>2584</v>
      </c>
      <c r="E12" s="276">
        <v>2906</v>
      </c>
      <c r="F12" s="277">
        <v>3805</v>
      </c>
      <c r="G12" s="277">
        <v>3014</v>
      </c>
      <c r="H12" s="277">
        <v>2719</v>
      </c>
      <c r="I12" s="276">
        <v>3114</v>
      </c>
      <c r="J12" s="277"/>
      <c r="K12" s="277"/>
      <c r="L12"/>
      <c r="M12"/>
      <c r="N12"/>
      <c r="O12"/>
      <c r="P12"/>
      <c r="Q12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</row>
    <row r="13" spans="1:59" ht="3.75" customHeight="1">
      <c r="A13" s="403"/>
      <c r="B13" s="78"/>
      <c r="C13" s="79"/>
      <c r="D13" s="279"/>
      <c r="E13" s="278"/>
      <c r="F13" s="279"/>
      <c r="G13" s="279"/>
      <c r="H13" s="279"/>
      <c r="I13" s="278"/>
      <c r="J13" s="279"/>
      <c r="K13" s="279"/>
    </row>
    <row r="14" spans="1:59" s="174" customFormat="1" ht="12" customHeight="1">
      <c r="A14" s="200"/>
      <c r="B14" s="194" t="s">
        <v>157</v>
      </c>
      <c r="C14" s="83"/>
      <c r="D14" s="281">
        <f t="shared" ref="D14:I14" si="0">SUM(D7:D12)</f>
        <v>78272</v>
      </c>
      <c r="E14" s="280">
        <f t="shared" si="0"/>
        <v>83364</v>
      </c>
      <c r="F14" s="281">
        <f t="shared" si="0"/>
        <v>89964</v>
      </c>
      <c r="G14" s="281">
        <f t="shared" si="0"/>
        <v>91545</v>
      </c>
      <c r="H14" s="281">
        <f t="shared" si="0"/>
        <v>84877</v>
      </c>
      <c r="I14" s="280">
        <f t="shared" si="0"/>
        <v>84859</v>
      </c>
      <c r="J14" s="281"/>
      <c r="K14" s="281"/>
      <c r="L14" s="173"/>
      <c r="M14" s="173"/>
      <c r="N14" s="173"/>
      <c r="O14" s="173"/>
      <c r="P14" s="173"/>
      <c r="Q14" s="173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271"/>
    </row>
    <row r="15" spans="1:59" ht="12" customHeight="1">
      <c r="A15" s="401"/>
      <c r="B15" s="74"/>
      <c r="C15" s="74"/>
      <c r="D15" s="283"/>
      <c r="E15" s="282"/>
      <c r="F15" s="283"/>
      <c r="G15" s="283"/>
      <c r="H15" s="283"/>
      <c r="I15" s="282"/>
      <c r="J15" s="283"/>
      <c r="K15" s="283"/>
    </row>
    <row r="16" spans="1:59" ht="12" customHeight="1">
      <c r="A16" s="401"/>
      <c r="B16" s="35" t="s">
        <v>125</v>
      </c>
      <c r="C16" s="80"/>
      <c r="D16" s="275">
        <v>11001</v>
      </c>
      <c r="E16" s="274">
        <v>11168</v>
      </c>
      <c r="F16" s="275">
        <v>10870</v>
      </c>
      <c r="G16" s="275">
        <v>9656</v>
      </c>
      <c r="H16" s="275">
        <v>10501</v>
      </c>
      <c r="I16" s="274">
        <v>10318</v>
      </c>
      <c r="J16" s="275"/>
      <c r="K16" s="275"/>
    </row>
    <row r="17" spans="1:59" ht="12" customHeight="1">
      <c r="A17" s="401"/>
      <c r="B17" s="35" t="s">
        <v>126</v>
      </c>
      <c r="C17" s="80"/>
      <c r="D17" s="275">
        <v>12935</v>
      </c>
      <c r="E17" s="274">
        <v>12588</v>
      </c>
      <c r="F17" s="275">
        <v>12738</v>
      </c>
      <c r="G17" s="275">
        <v>13188</v>
      </c>
      <c r="H17" s="275">
        <v>13447</v>
      </c>
      <c r="I17" s="274">
        <v>13769</v>
      </c>
      <c r="J17" s="275"/>
      <c r="K17" s="275"/>
    </row>
    <row r="18" spans="1:59" ht="12" customHeight="1">
      <c r="A18" s="74"/>
      <c r="B18" s="35" t="s">
        <v>7</v>
      </c>
      <c r="C18" s="123"/>
      <c r="D18" s="275">
        <v>11974</v>
      </c>
      <c r="E18" s="274">
        <v>11598</v>
      </c>
      <c r="F18" s="275">
        <v>11618</v>
      </c>
      <c r="G18" s="275">
        <v>11908</v>
      </c>
      <c r="H18" s="275">
        <v>11966</v>
      </c>
      <c r="I18" s="274">
        <v>12156</v>
      </c>
      <c r="J18" s="275"/>
      <c r="K18" s="275"/>
    </row>
    <row r="19" spans="1:59" ht="12" customHeight="1">
      <c r="A19" s="74"/>
      <c r="B19" s="35" t="s">
        <v>136</v>
      </c>
      <c r="C19" s="80"/>
      <c r="D19" s="275">
        <v>4114</v>
      </c>
      <c r="E19" s="274">
        <v>4067</v>
      </c>
      <c r="F19" s="275">
        <v>3700</v>
      </c>
      <c r="G19" s="275">
        <v>6251</v>
      </c>
      <c r="H19" s="275">
        <v>5718</v>
      </c>
      <c r="I19" s="274">
        <v>4910</v>
      </c>
      <c r="J19" s="275"/>
      <c r="K19" s="275"/>
    </row>
    <row r="20" spans="1:59" ht="12" customHeight="1">
      <c r="A20" s="74"/>
      <c r="B20" s="35" t="s">
        <v>6</v>
      </c>
      <c r="C20" s="80"/>
      <c r="D20" s="275">
        <v>2314</v>
      </c>
      <c r="E20" s="274">
        <v>2344</v>
      </c>
      <c r="F20" s="275">
        <v>2394</v>
      </c>
      <c r="G20" s="275">
        <v>2315</v>
      </c>
      <c r="H20" s="275">
        <v>2269</v>
      </c>
      <c r="I20" s="274">
        <v>2168</v>
      </c>
      <c r="J20" s="275"/>
      <c r="K20" s="275"/>
    </row>
    <row r="21" spans="1:59" ht="12" customHeight="1">
      <c r="A21" s="74"/>
      <c r="B21" s="85" t="s">
        <v>156</v>
      </c>
      <c r="C21" s="80"/>
      <c r="D21" s="275">
        <v>4797</v>
      </c>
      <c r="E21" s="274">
        <v>5097</v>
      </c>
      <c r="F21" s="275">
        <v>4929</v>
      </c>
      <c r="G21" s="275">
        <v>5056</v>
      </c>
      <c r="H21" s="275">
        <v>4622</v>
      </c>
      <c r="I21" s="274">
        <v>4841</v>
      </c>
      <c r="J21" s="275"/>
      <c r="K21" s="275"/>
    </row>
    <row r="22" spans="1:59" s="172" customFormat="1" ht="12" customHeight="1">
      <c r="A22" s="182"/>
      <c r="B22" s="259" t="s">
        <v>137</v>
      </c>
      <c r="C22" s="248"/>
      <c r="D22" s="277">
        <v>4455</v>
      </c>
      <c r="E22" s="276">
        <v>4200</v>
      </c>
      <c r="F22" s="277">
        <v>4006</v>
      </c>
      <c r="G22" s="277">
        <v>5620</v>
      </c>
      <c r="H22" s="277">
        <v>4158</v>
      </c>
      <c r="I22" s="276">
        <v>4504</v>
      </c>
      <c r="J22" s="277"/>
      <c r="K22" s="277"/>
      <c r="L22"/>
      <c r="M22"/>
      <c r="N22"/>
      <c r="O22"/>
      <c r="P22"/>
      <c r="Q22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</row>
    <row r="23" spans="1:59" ht="3" customHeight="1">
      <c r="A23" s="74"/>
      <c r="B23" s="74"/>
      <c r="C23" s="74"/>
      <c r="D23" s="283"/>
      <c r="E23" s="282"/>
      <c r="F23" s="283"/>
      <c r="G23" s="283"/>
      <c r="H23" s="283"/>
      <c r="I23" s="282"/>
      <c r="J23" s="283"/>
      <c r="K23" s="283"/>
    </row>
    <row r="24" spans="1:59" s="174" customFormat="1" ht="12" customHeight="1">
      <c r="A24" s="197"/>
      <c r="B24" s="197" t="s">
        <v>158</v>
      </c>
      <c r="C24" s="81"/>
      <c r="D24" s="281">
        <f t="shared" ref="D24:I24" si="1">SUM(D16:D22)</f>
        <v>51590</v>
      </c>
      <c r="E24" s="280">
        <f t="shared" si="1"/>
        <v>51062</v>
      </c>
      <c r="F24" s="281">
        <f t="shared" si="1"/>
        <v>50255</v>
      </c>
      <c r="G24" s="281">
        <f t="shared" si="1"/>
        <v>53994</v>
      </c>
      <c r="H24" s="281">
        <f t="shared" si="1"/>
        <v>52681</v>
      </c>
      <c r="I24" s="280">
        <f t="shared" si="1"/>
        <v>52666</v>
      </c>
      <c r="J24" s="281"/>
      <c r="K24" s="281"/>
      <c r="L24" s="173"/>
      <c r="M24" s="173"/>
      <c r="N24" s="173"/>
      <c r="O24" s="173"/>
      <c r="P24" s="173"/>
      <c r="Q24" s="173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  <c r="BG24" s="271"/>
    </row>
    <row r="25" spans="1:59" ht="12" customHeight="1">
      <c r="A25" s="74"/>
      <c r="B25" s="74"/>
      <c r="C25" s="74"/>
      <c r="D25" s="283"/>
      <c r="E25" s="282"/>
      <c r="F25" s="283"/>
      <c r="G25" s="283"/>
      <c r="H25" s="283"/>
      <c r="I25" s="282"/>
      <c r="J25" s="283"/>
      <c r="K25" s="283"/>
    </row>
    <row r="26" spans="1:59" s="174" customFormat="1" ht="12" customHeight="1">
      <c r="A26" s="197"/>
      <c r="B26" s="193" t="s">
        <v>138</v>
      </c>
      <c r="C26" s="83"/>
      <c r="D26" s="281">
        <v>20757</v>
      </c>
      <c r="E26" s="280">
        <v>33240</v>
      </c>
      <c r="F26" s="281">
        <v>23466</v>
      </c>
      <c r="G26" s="281">
        <v>29595</v>
      </c>
      <c r="H26" s="281">
        <v>21391</v>
      </c>
      <c r="I26" s="280">
        <v>23229</v>
      </c>
      <c r="J26" s="281"/>
      <c r="K26" s="281"/>
      <c r="L26" s="173"/>
      <c r="M26" s="173"/>
      <c r="N26" s="173"/>
      <c r="O26" s="173"/>
      <c r="P26" s="173"/>
      <c r="Q26" s="173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  <c r="BG26" s="271"/>
    </row>
    <row r="27" spans="1:59" ht="12" customHeight="1">
      <c r="A27" s="74"/>
      <c r="B27" s="74"/>
      <c r="C27" s="80"/>
      <c r="D27" s="283"/>
      <c r="E27" s="282"/>
      <c r="F27" s="283"/>
      <c r="G27" s="283"/>
      <c r="H27" s="283"/>
      <c r="I27" s="282"/>
      <c r="J27" s="283"/>
      <c r="K27" s="283"/>
    </row>
    <row r="28" spans="1:59" s="174" customFormat="1" ht="12" customHeight="1">
      <c r="A28" s="197" t="s">
        <v>9</v>
      </c>
      <c r="B28" s="83"/>
      <c r="C28" s="84"/>
      <c r="D28" s="281">
        <f>D14+D24+D26</f>
        <v>150619</v>
      </c>
      <c r="E28" s="281">
        <f>E14+E24+E26</f>
        <v>167666</v>
      </c>
      <c r="F28" s="281">
        <f>F14+F24+F26</f>
        <v>163685</v>
      </c>
      <c r="G28" s="281">
        <f>G14+G24+G26</f>
        <v>175134</v>
      </c>
      <c r="H28" s="281">
        <f>H14+H24+H26</f>
        <v>158949</v>
      </c>
      <c r="I28" s="281">
        <v>160754</v>
      </c>
      <c r="J28" s="281"/>
      <c r="K28" s="281"/>
      <c r="L28" s="173"/>
      <c r="M28" s="173"/>
      <c r="N28" s="173"/>
      <c r="O28" s="173"/>
      <c r="P28" s="173"/>
      <c r="Q28" s="173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271"/>
    </row>
    <row r="29" spans="1:59" ht="12" customHeight="1">
      <c r="A29" s="74"/>
      <c r="B29" s="74"/>
      <c r="C29" s="80"/>
      <c r="D29" s="283"/>
      <c r="E29" s="282"/>
      <c r="F29" s="283"/>
      <c r="G29" s="283"/>
      <c r="H29" s="283"/>
      <c r="I29" s="282"/>
      <c r="J29" s="283"/>
      <c r="K29" s="283"/>
    </row>
    <row r="30" spans="1:59" ht="12" customHeight="1">
      <c r="A30" s="77"/>
      <c r="B30" s="77"/>
      <c r="C30" s="77" t="s">
        <v>139</v>
      </c>
      <c r="D30" s="275">
        <v>-4667</v>
      </c>
      <c r="E30" s="274">
        <v>-5307</v>
      </c>
      <c r="F30" s="275">
        <v>-5447</v>
      </c>
      <c r="G30" s="275">
        <v>-5220</v>
      </c>
      <c r="H30" s="275">
        <v>-4834</v>
      </c>
      <c r="I30" s="274">
        <v>-5262</v>
      </c>
      <c r="J30" s="275"/>
      <c r="K30" s="275"/>
    </row>
    <row r="31" spans="1:59" ht="12" customHeight="1">
      <c r="A31" s="77"/>
      <c r="B31" s="77"/>
      <c r="C31" s="77" t="s">
        <v>180</v>
      </c>
      <c r="D31" s="275">
        <v>-14041</v>
      </c>
      <c r="E31" s="274">
        <v>-25291</v>
      </c>
      <c r="F31" s="275">
        <v>-16298</v>
      </c>
      <c r="G31" s="275">
        <v>-20219</v>
      </c>
      <c r="H31" s="275">
        <v>-15042</v>
      </c>
      <c r="I31" s="274">
        <v>-17276</v>
      </c>
      <c r="J31" s="275"/>
      <c r="K31" s="275"/>
    </row>
    <row r="32" spans="1:59" ht="12" customHeight="1">
      <c r="A32" s="77"/>
      <c r="B32" s="77"/>
      <c r="C32" s="77" t="s">
        <v>140</v>
      </c>
      <c r="D32" s="275">
        <v>-1435</v>
      </c>
      <c r="E32" s="274">
        <v>-2286</v>
      </c>
      <c r="F32" s="275">
        <v>-2223</v>
      </c>
      <c r="G32" s="275">
        <v>-3552</v>
      </c>
      <c r="H32" s="275">
        <v>-2086</v>
      </c>
      <c r="I32" s="274">
        <v>-2462</v>
      </c>
      <c r="J32" s="275"/>
      <c r="K32" s="275"/>
    </row>
    <row r="33" spans="1:59" ht="12" customHeight="1">
      <c r="C33" s="189" t="s">
        <v>116</v>
      </c>
      <c r="D33" s="275">
        <v>-6163</v>
      </c>
      <c r="E33" s="274">
        <v>-6606</v>
      </c>
      <c r="F33" s="275">
        <v>-6383</v>
      </c>
      <c r="G33" s="275">
        <v>-6335</v>
      </c>
      <c r="H33" s="275">
        <v>-6225</v>
      </c>
      <c r="I33" s="274">
        <v>-6369</v>
      </c>
      <c r="J33" s="275"/>
      <c r="K33" s="275"/>
    </row>
    <row r="34" spans="1:59" s="172" customFormat="1" ht="12" customHeight="1">
      <c r="A34" s="77"/>
      <c r="B34" s="77"/>
      <c r="C34" s="85" t="s">
        <v>141</v>
      </c>
      <c r="D34" s="275">
        <v>-33165</v>
      </c>
      <c r="E34" s="274">
        <v>-35653</v>
      </c>
      <c r="F34" s="275">
        <v>-39726</v>
      </c>
      <c r="G34" s="275">
        <v>-46914</v>
      </c>
      <c r="H34" s="275">
        <v>-38591</v>
      </c>
      <c r="I34" s="428">
        <v>-36751</v>
      </c>
      <c r="J34" s="429"/>
      <c r="K34" s="275"/>
      <c r="L34"/>
      <c r="M34"/>
      <c r="N34"/>
      <c r="O34"/>
      <c r="P34"/>
      <c r="Q34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</row>
    <row r="35" spans="1:59" ht="12" customHeight="1">
      <c r="A35" s="86"/>
      <c r="B35" s="86" t="s">
        <v>142</v>
      </c>
      <c r="C35" s="86"/>
      <c r="D35" s="285">
        <f t="shared" ref="D35:I35" si="2">SUM(D30:D34)</f>
        <v>-59471</v>
      </c>
      <c r="E35" s="284">
        <f t="shared" si="2"/>
        <v>-75143</v>
      </c>
      <c r="F35" s="285">
        <f t="shared" si="2"/>
        <v>-70077</v>
      </c>
      <c r="G35" s="285">
        <f t="shared" si="2"/>
        <v>-82240</v>
      </c>
      <c r="H35" s="285">
        <f t="shared" si="2"/>
        <v>-66778</v>
      </c>
      <c r="I35" s="284">
        <f t="shared" si="2"/>
        <v>-68120</v>
      </c>
      <c r="J35" s="285"/>
      <c r="K35" s="285"/>
    </row>
    <row r="36" spans="1:59" ht="12" customHeight="1">
      <c r="A36" s="77"/>
      <c r="B36" s="77" t="s">
        <v>143</v>
      </c>
      <c r="C36" s="77"/>
      <c r="D36" s="275">
        <v>-19511</v>
      </c>
      <c r="E36" s="274">
        <v>-20207</v>
      </c>
      <c r="F36" s="275">
        <v>-20200</v>
      </c>
      <c r="G36" s="275">
        <v>-23050</v>
      </c>
      <c r="H36" s="275">
        <v>-22568</v>
      </c>
      <c r="I36" s="274">
        <v>-19787</v>
      </c>
      <c r="J36" s="275"/>
      <c r="K36" s="275"/>
    </row>
    <row r="37" spans="1:59" ht="12" customHeight="1">
      <c r="A37" s="77"/>
      <c r="B37" s="77" t="s">
        <v>144</v>
      </c>
      <c r="C37" s="77"/>
      <c r="D37" s="275">
        <v>-26830</v>
      </c>
      <c r="E37" s="274">
        <v>-29030</v>
      </c>
      <c r="F37" s="275">
        <v>-29934</v>
      </c>
      <c r="G37" s="275">
        <v>-29735</v>
      </c>
      <c r="H37" s="275">
        <v>-33786</v>
      </c>
      <c r="I37" s="419">
        <v>-32157</v>
      </c>
      <c r="J37" s="275"/>
      <c r="K37" s="275"/>
    </row>
    <row r="38" spans="1:59" ht="12" customHeight="1">
      <c r="A38" s="77"/>
      <c r="B38" s="77" t="s">
        <v>115</v>
      </c>
      <c r="C38" s="87"/>
      <c r="D38" s="275">
        <v>-7159</v>
      </c>
      <c r="E38" s="274">
        <v>0</v>
      </c>
      <c r="F38" s="275">
        <v>0</v>
      </c>
      <c r="G38" s="275">
        <v>0</v>
      </c>
      <c r="H38" s="275">
        <v>-7218</v>
      </c>
      <c r="I38" s="428">
        <v>0</v>
      </c>
      <c r="J38" s="429"/>
      <c r="K38" s="275"/>
    </row>
    <row r="39" spans="1:59" s="172" customFormat="1" ht="12" customHeight="1">
      <c r="A39" s="249"/>
      <c r="B39" s="249" t="s">
        <v>145</v>
      </c>
      <c r="C39" s="249"/>
      <c r="D39" s="277">
        <v>-22961</v>
      </c>
      <c r="E39" s="276">
        <v>-23167</v>
      </c>
      <c r="F39" s="277">
        <v>-21302</v>
      </c>
      <c r="G39" s="277">
        <v>-29326</v>
      </c>
      <c r="H39" s="277">
        <v>-16904</v>
      </c>
      <c r="I39" s="276">
        <v>-17648</v>
      </c>
      <c r="J39" s="277"/>
      <c r="K39" s="277"/>
      <c r="L39"/>
      <c r="M39"/>
      <c r="N39"/>
      <c r="O39"/>
      <c r="P39"/>
      <c r="Q39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</row>
    <row r="40" spans="1:59" ht="12" customHeight="1">
      <c r="A40" s="404"/>
      <c r="B40" s="77"/>
      <c r="C40" s="77"/>
      <c r="D40" s="287"/>
      <c r="E40" s="286"/>
      <c r="F40" s="287"/>
      <c r="G40" s="287"/>
      <c r="H40" s="287"/>
      <c r="I40" s="286"/>
      <c r="J40" s="287"/>
      <c r="K40" s="287"/>
    </row>
    <row r="41" spans="1:59" s="174" customFormat="1" ht="12" customHeight="1">
      <c r="A41" s="82"/>
      <c r="B41" s="193" t="s">
        <v>146</v>
      </c>
      <c r="C41" s="88"/>
      <c r="D41" s="289">
        <f t="shared" ref="D41:I41" si="3">SUM(D35:D39)</f>
        <v>-135932</v>
      </c>
      <c r="E41" s="288">
        <f t="shared" si="3"/>
        <v>-147547</v>
      </c>
      <c r="F41" s="289">
        <f t="shared" si="3"/>
        <v>-141513</v>
      </c>
      <c r="G41" s="289">
        <f t="shared" si="3"/>
        <v>-164351</v>
      </c>
      <c r="H41" s="289">
        <f t="shared" si="3"/>
        <v>-147254</v>
      </c>
      <c r="I41" s="288">
        <f t="shared" si="3"/>
        <v>-137712</v>
      </c>
      <c r="J41" s="289"/>
      <c r="K41" s="289"/>
      <c r="L41" s="173"/>
      <c r="M41" s="173"/>
      <c r="N41" s="173"/>
      <c r="O41" s="173"/>
      <c r="P41" s="173"/>
      <c r="Q41" s="173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  <c r="AK41" s="271"/>
      <c r="AL41" s="271"/>
      <c r="AM41" s="271"/>
      <c r="AN41" s="271"/>
      <c r="AO41" s="271"/>
      <c r="AP41" s="271"/>
      <c r="AQ41" s="271"/>
      <c r="AR41" s="271"/>
      <c r="AS41" s="271"/>
      <c r="AT41" s="271"/>
      <c r="AU41" s="271"/>
      <c r="AV41" s="271"/>
      <c r="AW41" s="271"/>
      <c r="AX41" s="271"/>
      <c r="AY41" s="271"/>
      <c r="AZ41" s="271"/>
      <c r="BA41" s="271"/>
      <c r="BB41" s="271"/>
      <c r="BC41" s="271"/>
      <c r="BD41" s="271"/>
      <c r="BE41" s="271"/>
      <c r="BF41" s="271"/>
      <c r="BG41" s="271"/>
    </row>
    <row r="42" spans="1:59" ht="12" customHeight="1">
      <c r="A42" s="89"/>
      <c r="B42" s="89"/>
      <c r="C42" s="77"/>
      <c r="D42" s="279"/>
      <c r="E42" s="278"/>
      <c r="F42" s="279"/>
      <c r="G42" s="279"/>
      <c r="H42" s="279"/>
      <c r="I42" s="278"/>
      <c r="J42" s="279"/>
      <c r="K42" s="279"/>
    </row>
    <row r="43" spans="1:59" s="174" customFormat="1" ht="12" customHeight="1">
      <c r="A43" s="82"/>
      <c r="B43" s="193" t="s">
        <v>147</v>
      </c>
      <c r="C43" s="88"/>
      <c r="D43" s="289">
        <v>1038</v>
      </c>
      <c r="E43" s="288">
        <v>1054</v>
      </c>
      <c r="F43" s="289">
        <v>936</v>
      </c>
      <c r="G43" s="289">
        <v>6189</v>
      </c>
      <c r="H43" s="289">
        <v>891</v>
      </c>
      <c r="I43" s="288">
        <v>1732</v>
      </c>
      <c r="J43" s="289"/>
      <c r="K43" s="289"/>
      <c r="L43" s="173"/>
      <c r="M43" s="173"/>
      <c r="N43" s="173"/>
      <c r="O43" s="173"/>
      <c r="P43" s="173"/>
      <c r="Q43" s="173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1"/>
      <c r="AF43" s="271"/>
      <c r="AG43" s="271"/>
      <c r="AH43" s="271"/>
      <c r="AI43" s="271"/>
      <c r="AJ43" s="271"/>
      <c r="AK43" s="271"/>
      <c r="AL43" s="271"/>
      <c r="AM43" s="271"/>
      <c r="AN43" s="271"/>
      <c r="AO43" s="271"/>
      <c r="AP43" s="271"/>
      <c r="AQ43" s="271"/>
      <c r="AR43" s="271"/>
      <c r="AS43" s="271"/>
      <c r="AT43" s="271"/>
      <c r="AU43" s="271"/>
      <c r="AV43" s="271"/>
      <c r="AW43" s="271"/>
      <c r="AX43" s="271"/>
      <c r="AY43" s="271"/>
      <c r="AZ43" s="271"/>
      <c r="BA43" s="271"/>
      <c r="BB43" s="271"/>
      <c r="BC43" s="271"/>
      <c r="BD43" s="271"/>
      <c r="BE43" s="271"/>
      <c r="BF43" s="271"/>
      <c r="BG43" s="271"/>
    </row>
    <row r="44" spans="1:59" s="172" customFormat="1" ht="12" customHeight="1">
      <c r="A44" s="77"/>
      <c r="B44" s="77"/>
      <c r="C44" s="249"/>
      <c r="D44" s="287"/>
      <c r="E44" s="286"/>
      <c r="F44" s="287"/>
      <c r="G44" s="287"/>
      <c r="H44" s="287"/>
      <c r="I44" s="286"/>
      <c r="J44" s="287"/>
      <c r="K44" s="287"/>
      <c r="L44"/>
      <c r="M44"/>
      <c r="N44"/>
      <c r="O44"/>
      <c r="P44"/>
      <c r="Q44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</row>
    <row r="45" spans="1:59" s="174" customFormat="1" ht="12" customHeight="1">
      <c r="A45" s="90" t="s">
        <v>148</v>
      </c>
      <c r="B45" s="90"/>
      <c r="C45" s="88"/>
      <c r="D45" s="291">
        <f>D28+D41+D43</f>
        <v>15725</v>
      </c>
      <c r="E45" s="290">
        <f>E28+E41+E43</f>
        <v>21173</v>
      </c>
      <c r="F45" s="291">
        <f>F28+F41+F43</f>
        <v>23108</v>
      </c>
      <c r="G45" s="291">
        <f>SUM(G28+G41+G43)</f>
        <v>16972</v>
      </c>
      <c r="H45" s="291">
        <f>SUM(H28+H41+H43)</f>
        <v>12586</v>
      </c>
      <c r="I45" s="290">
        <f>SUM(I28+I41+I43)</f>
        <v>24774</v>
      </c>
      <c r="J45" s="291"/>
      <c r="K45" s="291"/>
      <c r="L45" s="173"/>
      <c r="M45" s="173"/>
      <c r="N45" s="173"/>
      <c r="O45" s="173"/>
      <c r="P45" s="173"/>
      <c r="Q45" s="173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1"/>
      <c r="BB45" s="271"/>
      <c r="BC45" s="271"/>
      <c r="BD45" s="271"/>
      <c r="BE45" s="271"/>
      <c r="BF45" s="271"/>
      <c r="BG45" s="271"/>
    </row>
    <row r="46" spans="1:59" ht="12" customHeight="1">
      <c r="A46" s="77"/>
      <c r="B46" s="77"/>
      <c r="C46" s="77"/>
      <c r="D46" s="287"/>
      <c r="E46" s="286"/>
      <c r="F46" s="287"/>
      <c r="G46" s="287"/>
      <c r="H46" s="287"/>
      <c r="I46" s="286"/>
      <c r="J46" s="287"/>
      <c r="K46" s="287"/>
    </row>
    <row r="47" spans="1:59" ht="12" customHeight="1">
      <c r="A47" s="89"/>
      <c r="B47" s="77" t="s">
        <v>10</v>
      </c>
      <c r="C47" s="35"/>
      <c r="D47" s="293">
        <v>-4311</v>
      </c>
      <c r="E47" s="292">
        <v>-2999</v>
      </c>
      <c r="F47" s="293">
        <v>-5297</v>
      </c>
      <c r="G47" s="293">
        <v>-5177</v>
      </c>
      <c r="H47" s="293">
        <v>-5625</v>
      </c>
      <c r="I47" s="292">
        <v>-6531</v>
      </c>
      <c r="J47" s="293"/>
      <c r="K47" s="293"/>
    </row>
    <row r="48" spans="1:59" ht="12" customHeight="1">
      <c r="A48" s="77"/>
      <c r="B48" s="77"/>
      <c r="C48" s="77"/>
      <c r="D48" s="295"/>
      <c r="E48" s="294"/>
      <c r="F48" s="295"/>
      <c r="G48" s="295"/>
      <c r="H48" s="295"/>
      <c r="I48" s="294"/>
      <c r="J48" s="295"/>
      <c r="K48" s="295"/>
    </row>
    <row r="49" spans="1:59" s="172" customFormat="1" ht="12" customHeight="1">
      <c r="A49" s="249"/>
      <c r="B49" s="249" t="s">
        <v>181</v>
      </c>
      <c r="C49" s="249"/>
      <c r="D49" s="297">
        <v>395</v>
      </c>
      <c r="E49" s="296">
        <v>-88</v>
      </c>
      <c r="F49" s="297">
        <v>23</v>
      </c>
      <c r="G49" s="297">
        <v>258</v>
      </c>
      <c r="H49" s="297">
        <v>100</v>
      </c>
      <c r="I49" s="296">
        <v>115</v>
      </c>
      <c r="J49" s="297"/>
      <c r="K49" s="297"/>
      <c r="L49"/>
      <c r="M49"/>
      <c r="N49"/>
      <c r="O49"/>
      <c r="P49"/>
      <c r="Q49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</row>
    <row r="50" spans="1:59" ht="12" customHeight="1">
      <c r="A50" s="77"/>
      <c r="B50" s="77"/>
      <c r="C50" s="77"/>
      <c r="D50" s="299"/>
      <c r="E50" s="298"/>
      <c r="F50" s="299"/>
      <c r="G50" s="299"/>
      <c r="H50" s="299"/>
      <c r="I50" s="298"/>
      <c r="J50" s="299"/>
      <c r="K50" s="299"/>
    </row>
    <row r="51" spans="1:59" s="174" customFormat="1" ht="12" customHeight="1">
      <c r="A51" s="88" t="s">
        <v>149</v>
      </c>
      <c r="B51" s="88"/>
      <c r="C51" s="88"/>
      <c r="D51" s="289">
        <f>D45+D47+D49</f>
        <v>11809</v>
      </c>
      <c r="E51" s="288">
        <f>E45+E47+E49</f>
        <v>18086</v>
      </c>
      <c r="F51" s="289">
        <f>F45+F47+F49</f>
        <v>17834</v>
      </c>
      <c r="G51" s="289">
        <f>SUM(G45+G47+G49)</f>
        <v>12053</v>
      </c>
      <c r="H51" s="289">
        <f>SUM(H45+H47+H49)</f>
        <v>7061</v>
      </c>
      <c r="I51" s="422">
        <v>18358</v>
      </c>
      <c r="J51" s="289"/>
      <c r="K51" s="289"/>
      <c r="L51" s="173"/>
      <c r="M51" s="173"/>
      <c r="N51" s="173"/>
      <c r="O51" s="173"/>
      <c r="P51" s="173"/>
      <c r="Q51" s="173"/>
      <c r="R51" s="271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1"/>
      <c r="AJ51" s="271"/>
      <c r="AK51" s="271"/>
      <c r="AL51" s="271"/>
      <c r="AM51" s="271"/>
      <c r="AN51" s="271"/>
      <c r="AO51" s="271"/>
      <c r="AP51" s="271"/>
      <c r="AQ51" s="271"/>
      <c r="AR51" s="271"/>
      <c r="AS51" s="271"/>
      <c r="AT51" s="271"/>
      <c r="AU51" s="271"/>
      <c r="AV51" s="271"/>
      <c r="AW51" s="271"/>
      <c r="AX51" s="271"/>
      <c r="AY51" s="271"/>
      <c r="AZ51" s="271"/>
      <c r="BA51" s="271"/>
      <c r="BB51" s="271"/>
      <c r="BC51" s="271"/>
      <c r="BD51" s="271"/>
      <c r="BE51" s="271"/>
      <c r="BF51" s="271"/>
      <c r="BG51" s="271"/>
    </row>
    <row r="52" spans="1:59" ht="12" customHeight="1">
      <c r="A52" s="77"/>
      <c r="B52" s="77"/>
      <c r="C52" s="77"/>
      <c r="D52" s="295"/>
      <c r="E52" s="294"/>
      <c r="F52" s="295"/>
      <c r="G52" s="295"/>
      <c r="H52" s="295"/>
      <c r="I52" s="294"/>
      <c r="J52" s="295"/>
      <c r="K52" s="295"/>
    </row>
    <row r="53" spans="1:59" s="172" customFormat="1" ht="12" customHeight="1">
      <c r="A53" s="77"/>
      <c r="B53" s="77" t="s">
        <v>150</v>
      </c>
      <c r="C53" s="77"/>
      <c r="D53" s="297">
        <v>-2295</v>
      </c>
      <c r="E53" s="296">
        <v>-3368</v>
      </c>
      <c r="F53" s="297">
        <v>-3321</v>
      </c>
      <c r="G53" s="297">
        <v>-4349</v>
      </c>
      <c r="H53" s="297">
        <v>-3079</v>
      </c>
      <c r="I53" s="296">
        <v>-3857</v>
      </c>
      <c r="J53" s="297"/>
      <c r="K53" s="297"/>
      <c r="L53"/>
      <c r="M53"/>
      <c r="N53"/>
      <c r="O53"/>
      <c r="P53"/>
      <c r="Q53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</row>
    <row r="54" spans="1:59" ht="12" customHeight="1">
      <c r="A54" s="86"/>
      <c r="B54" s="86"/>
      <c r="C54" s="86"/>
      <c r="D54" s="287"/>
      <c r="E54" s="286"/>
      <c r="F54" s="287"/>
      <c r="G54" s="287"/>
      <c r="H54" s="287"/>
      <c r="I54" s="286"/>
      <c r="J54" s="287"/>
      <c r="K54" s="287"/>
    </row>
    <row r="55" spans="1:59" ht="12" customHeight="1">
      <c r="A55" s="405" t="s">
        <v>11</v>
      </c>
      <c r="B55" s="190"/>
      <c r="C55" s="190"/>
      <c r="D55" s="303">
        <v>9514</v>
      </c>
      <c r="E55" s="302">
        <v>14718</v>
      </c>
      <c r="F55" s="303">
        <v>14513</v>
      </c>
      <c r="G55" s="303">
        <v>7704</v>
      </c>
      <c r="H55" s="303">
        <v>3982</v>
      </c>
      <c r="I55" s="423">
        <v>14501</v>
      </c>
      <c r="J55" s="303"/>
      <c r="K55" s="303"/>
    </row>
    <row r="56" spans="1:59" ht="12" customHeight="1">
      <c r="A56" s="77"/>
      <c r="B56" s="77"/>
      <c r="C56" s="77"/>
      <c r="D56" s="279"/>
      <c r="E56" s="278"/>
      <c r="F56" s="279"/>
      <c r="G56" s="279"/>
      <c r="H56" s="279"/>
      <c r="I56" s="278"/>
      <c r="J56" s="279"/>
      <c r="K56" s="279"/>
    </row>
    <row r="57" spans="1:59" ht="12" customHeight="1">
      <c r="A57" s="175" t="s">
        <v>165</v>
      </c>
      <c r="B57" s="77"/>
      <c r="C57" s="77"/>
      <c r="D57" s="301">
        <v>670</v>
      </c>
      <c r="E57" s="300">
        <v>4166</v>
      </c>
      <c r="F57" s="301">
        <v>-1041</v>
      </c>
      <c r="G57" s="301">
        <v>-626</v>
      </c>
      <c r="H57" s="301">
        <v>-381</v>
      </c>
      <c r="I57" s="300">
        <v>641</v>
      </c>
      <c r="J57" s="301"/>
      <c r="K57" s="301"/>
    </row>
    <row r="58" spans="1:59" ht="12" customHeight="1">
      <c r="A58" s="175" t="s">
        <v>166</v>
      </c>
      <c r="B58" s="77"/>
      <c r="C58" s="77"/>
      <c r="D58" s="301">
        <v>75</v>
      </c>
      <c r="E58" s="300">
        <v>166</v>
      </c>
      <c r="F58" s="301">
        <v>-8</v>
      </c>
      <c r="G58" s="301">
        <v>-14</v>
      </c>
      <c r="H58" s="301">
        <v>59</v>
      </c>
      <c r="I58" s="300">
        <v>-31</v>
      </c>
      <c r="J58" s="301"/>
      <c r="K58" s="301"/>
    </row>
    <row r="59" spans="1:59" s="177" customFormat="1" ht="12" customHeight="1">
      <c r="A59" s="425" t="s">
        <v>167</v>
      </c>
      <c r="B59" s="426"/>
      <c r="C59" s="426"/>
      <c r="D59" s="423">
        <f>SUM(D57:D58)</f>
        <v>745</v>
      </c>
      <c r="E59" s="423">
        <f>SUM(E57:E58)</f>
        <v>4332</v>
      </c>
      <c r="F59" s="423">
        <f>SUM(F57:F58)</f>
        <v>-1049</v>
      </c>
      <c r="G59" s="423">
        <f>SUM(G57:G58)</f>
        <v>-640</v>
      </c>
      <c r="H59" s="423">
        <f>SUM(H57:H58)</f>
        <v>-322</v>
      </c>
      <c r="I59" s="423">
        <v>610</v>
      </c>
      <c r="J59" s="427"/>
      <c r="K59" s="427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</row>
    <row r="60" spans="1:59" ht="12" customHeight="1">
      <c r="A60" s="176"/>
      <c r="B60" s="77"/>
      <c r="C60" s="77"/>
      <c r="D60" s="279"/>
      <c r="E60" s="278"/>
      <c r="F60" s="279"/>
      <c r="G60" s="279"/>
      <c r="H60" s="279"/>
      <c r="I60" s="278"/>
      <c r="J60" s="279"/>
      <c r="K60" s="279"/>
    </row>
    <row r="61" spans="1:59" ht="12" customHeight="1">
      <c r="A61" s="184" t="s">
        <v>168</v>
      </c>
      <c r="B61" s="185"/>
      <c r="C61" s="185"/>
      <c r="D61" s="303">
        <v>10259</v>
      </c>
      <c r="E61" s="302">
        <v>19050</v>
      </c>
      <c r="F61" s="303">
        <v>13464</v>
      </c>
      <c r="G61" s="303">
        <v>7064</v>
      </c>
      <c r="H61" s="303">
        <f>SUM(H55+H59)</f>
        <v>3660</v>
      </c>
      <c r="I61" s="302">
        <v>15111</v>
      </c>
      <c r="J61" s="303"/>
      <c r="K61" s="303"/>
    </row>
    <row r="62" spans="1:59" ht="12" customHeight="1">
      <c r="A62" s="77"/>
      <c r="B62" s="77"/>
      <c r="C62" s="77"/>
      <c r="D62" s="279"/>
      <c r="E62" s="278"/>
      <c r="F62" s="279"/>
      <c r="G62" s="279"/>
      <c r="H62" s="279"/>
      <c r="I62" s="278"/>
      <c r="J62" s="279"/>
      <c r="K62" s="279"/>
    </row>
    <row r="63" spans="1:59" s="173" customFormat="1" ht="12" customHeight="1">
      <c r="A63" s="406" t="s">
        <v>169</v>
      </c>
      <c r="B63" s="125"/>
      <c r="C63" s="125"/>
      <c r="D63" s="305"/>
      <c r="E63" s="304"/>
      <c r="F63" s="305"/>
      <c r="G63" s="305"/>
      <c r="H63" s="305"/>
      <c r="I63" s="304"/>
      <c r="J63" s="305"/>
      <c r="K63" s="305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271"/>
      <c r="AW63" s="271"/>
      <c r="AX63" s="271"/>
      <c r="AY63" s="271"/>
      <c r="AZ63" s="271"/>
      <c r="BA63" s="271"/>
      <c r="BB63" s="271"/>
      <c r="BC63" s="271"/>
      <c r="BD63" s="271"/>
      <c r="BE63" s="271"/>
      <c r="BF63" s="271"/>
      <c r="BG63" s="271"/>
    </row>
    <row r="64" spans="1:59" s="173" customFormat="1" ht="12" customHeight="1">
      <c r="A64" s="124" t="s">
        <v>151</v>
      </c>
      <c r="B64" s="124"/>
      <c r="C64" s="124"/>
      <c r="D64" s="283">
        <v>8704</v>
      </c>
      <c r="E64" s="282">
        <v>13744</v>
      </c>
      <c r="F64" s="283">
        <v>13405</v>
      </c>
      <c r="G64" s="283">
        <v>7465</v>
      </c>
      <c r="H64" s="283">
        <v>3101</v>
      </c>
      <c r="I64" s="282">
        <v>13389</v>
      </c>
      <c r="J64" s="283"/>
      <c r="K64" s="283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  <c r="AH64" s="271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</row>
    <row r="65" spans="1:59" s="173" customFormat="1" ht="12" customHeight="1">
      <c r="A65" s="188" t="s">
        <v>12</v>
      </c>
      <c r="B65" s="188"/>
      <c r="C65" s="124"/>
      <c r="D65" s="301">
        <v>810</v>
      </c>
      <c r="E65" s="331">
        <v>974</v>
      </c>
      <c r="F65" s="301">
        <v>1108</v>
      </c>
      <c r="G65" s="301">
        <v>239</v>
      </c>
      <c r="H65" s="301">
        <v>881</v>
      </c>
      <c r="I65" s="331">
        <v>1112</v>
      </c>
      <c r="J65" s="301"/>
      <c r="K65" s="30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71"/>
      <c r="AC65" s="271"/>
      <c r="AD65" s="271"/>
      <c r="AE65" s="271"/>
      <c r="AF65" s="271"/>
      <c r="AG65" s="271"/>
      <c r="AH65" s="271"/>
      <c r="AI65" s="271"/>
      <c r="AJ65" s="271"/>
      <c r="AK65" s="271"/>
      <c r="AL65" s="271"/>
      <c r="AM65" s="271"/>
      <c r="AN65" s="271"/>
      <c r="AO65" s="271"/>
      <c r="AP65" s="271"/>
      <c r="AQ65" s="271"/>
      <c r="AR65" s="271"/>
      <c r="AS65" s="271"/>
      <c r="AT65" s="271"/>
      <c r="AU65" s="27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</row>
    <row r="66" spans="1:59" s="173" customFormat="1" ht="12" customHeight="1" thickBot="1">
      <c r="A66" s="407"/>
      <c r="B66" s="191"/>
      <c r="C66" s="191"/>
      <c r="D66" s="307">
        <f>SUM(D64,D65)</f>
        <v>9514</v>
      </c>
      <c r="E66" s="306">
        <f>SUM(E64,E65)</f>
        <v>14718</v>
      </c>
      <c r="F66" s="307">
        <f>SUM(F64,F65)</f>
        <v>14513</v>
      </c>
      <c r="G66" s="307">
        <f>SUM(G64+G65)</f>
        <v>7704</v>
      </c>
      <c r="H66" s="307">
        <f>SUM(H64+H65)</f>
        <v>3982</v>
      </c>
      <c r="I66" s="306">
        <f>SUM(I64+I65)</f>
        <v>14501</v>
      </c>
      <c r="J66" s="307"/>
      <c r="K66" s="307"/>
      <c r="R66" s="271"/>
      <c r="S66" s="271"/>
      <c r="T66" s="271"/>
      <c r="U66" s="271"/>
      <c r="V66" s="271"/>
      <c r="W66" s="271"/>
      <c r="X66" s="271"/>
      <c r="Y66" s="271"/>
      <c r="Z66" s="271"/>
      <c r="AA66" s="271"/>
      <c r="AB66" s="271"/>
      <c r="AC66" s="271"/>
      <c r="AD66" s="271"/>
      <c r="AE66" s="271"/>
      <c r="AF66" s="271"/>
      <c r="AG66" s="271"/>
      <c r="AH66" s="271"/>
      <c r="AI66" s="271"/>
      <c r="AJ66" s="271"/>
      <c r="AK66" s="271"/>
      <c r="AL66" s="271"/>
      <c r="AM66" s="271"/>
      <c r="AN66" s="271"/>
      <c r="AO66" s="271"/>
      <c r="AP66" s="271"/>
      <c r="AQ66" s="271"/>
      <c r="AR66" s="271"/>
      <c r="AS66" s="271"/>
      <c r="AT66" s="271"/>
      <c r="AU66" s="271"/>
      <c r="AV66" s="271"/>
      <c r="AW66" s="271"/>
      <c r="AX66" s="271"/>
      <c r="AY66" s="271"/>
      <c r="AZ66" s="271"/>
      <c r="BA66" s="271"/>
      <c r="BB66" s="271"/>
      <c r="BC66" s="271"/>
      <c r="BD66" s="271"/>
      <c r="BE66" s="271"/>
      <c r="BF66" s="271"/>
      <c r="BG66" s="271"/>
    </row>
    <row r="67" spans="1:59" s="173" customFormat="1" ht="12" customHeight="1" thickTop="1">
      <c r="A67" s="80"/>
      <c r="B67" s="74"/>
      <c r="C67" s="74"/>
      <c r="D67" s="283"/>
      <c r="E67" s="330"/>
      <c r="F67" s="283"/>
      <c r="G67" s="283"/>
      <c r="H67" s="283"/>
      <c r="I67" s="330"/>
      <c r="J67" s="283"/>
      <c r="K67" s="283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271"/>
      <c r="AG67" s="271"/>
      <c r="AH67" s="271"/>
      <c r="AI67" s="271"/>
      <c r="AJ67" s="271"/>
      <c r="AK67" s="271"/>
      <c r="AL67" s="271"/>
      <c r="AM67" s="271"/>
      <c r="AN67" s="271"/>
      <c r="AO67" s="271"/>
      <c r="AP67" s="271"/>
      <c r="AQ67" s="271"/>
      <c r="AR67" s="271"/>
      <c r="AS67" s="271"/>
      <c r="AT67" s="271"/>
      <c r="AU67" s="271"/>
      <c r="AV67" s="271"/>
      <c r="AW67" s="271"/>
      <c r="AX67" s="271"/>
      <c r="AY67" s="271"/>
      <c r="AZ67" s="271"/>
      <c r="BA67" s="271"/>
      <c r="BB67" s="271"/>
      <c r="BC67" s="271"/>
      <c r="BD67" s="271"/>
      <c r="BE67" s="271"/>
      <c r="BF67" s="271"/>
      <c r="BG67" s="271"/>
    </row>
    <row r="68" spans="1:59" s="173" customFormat="1" ht="12" customHeight="1">
      <c r="A68" s="408" t="s">
        <v>13</v>
      </c>
      <c r="B68" s="82"/>
      <c r="C68" s="81"/>
      <c r="D68" s="309">
        <f>D28+D35+D36+D38+D39+D43</f>
        <v>42555</v>
      </c>
      <c r="E68" s="308">
        <f>E28+E35+E36+E38+E39+E43</f>
        <v>50203</v>
      </c>
      <c r="F68" s="309">
        <f>F28+F35+F36+F38+F39+F43</f>
        <v>53042</v>
      </c>
      <c r="G68" s="309">
        <f>SUM(G28+G35+G36+G38+G39+G43)</f>
        <v>46707</v>
      </c>
      <c r="H68" s="309">
        <f>SUM(H28+H35+H36+H38+H39+H43)</f>
        <v>46372</v>
      </c>
      <c r="I68" s="308">
        <v>56931</v>
      </c>
      <c r="J68" s="309"/>
      <c r="K68" s="309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271"/>
      <c r="AG68" s="271"/>
      <c r="AH68" s="271"/>
      <c r="AI68" s="271"/>
      <c r="AJ68" s="271"/>
      <c r="AK68" s="271"/>
      <c r="AL68" s="271"/>
      <c r="AM68" s="271"/>
      <c r="AN68" s="271"/>
      <c r="AO68" s="271"/>
      <c r="AP68" s="271"/>
      <c r="AQ68" s="271"/>
      <c r="AR68" s="271"/>
      <c r="AS68" s="271"/>
      <c r="AT68" s="271"/>
      <c r="AU68" s="271"/>
      <c r="AV68" s="271"/>
      <c r="AW68" s="271"/>
      <c r="AX68" s="271"/>
      <c r="AY68" s="271"/>
      <c r="AZ68" s="271"/>
      <c r="BA68" s="271"/>
      <c r="BB68" s="271"/>
      <c r="BC68" s="271"/>
      <c r="BD68" s="271"/>
      <c r="BE68" s="271"/>
      <c r="BF68" s="271"/>
      <c r="BG68" s="271"/>
    </row>
    <row r="69" spans="1:59" s="173" customFormat="1" ht="12" customHeight="1">
      <c r="A69" s="416" t="s">
        <v>202</v>
      </c>
      <c r="B69" s="259"/>
      <c r="C69" s="182"/>
      <c r="D69" s="311">
        <f>D68/D28</f>
        <v>0.28253407604618275</v>
      </c>
      <c r="E69" s="310">
        <f>E68/E28</f>
        <v>0.29942266172032495</v>
      </c>
      <c r="F69" s="311">
        <f>F68/F28</f>
        <v>0.32404924092005988</v>
      </c>
      <c r="G69" s="311">
        <f>SUM(G68/G28)</f>
        <v>0.26669293226900542</v>
      </c>
      <c r="H69" s="311">
        <f>SUM(H68/H28)</f>
        <v>0.29174137616468176</v>
      </c>
      <c r="I69" s="310">
        <v>0.35414981897806586</v>
      </c>
      <c r="J69" s="311"/>
      <c r="K69" s="31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  <c r="AF69" s="271"/>
      <c r="AG69" s="271"/>
      <c r="AH69" s="271"/>
      <c r="AI69" s="271"/>
      <c r="AJ69" s="271"/>
      <c r="AK69" s="271"/>
      <c r="AL69" s="271"/>
      <c r="AM69" s="271"/>
      <c r="AN69" s="271"/>
      <c r="AO69" s="271"/>
      <c r="AP69" s="271"/>
      <c r="AQ69" s="271"/>
      <c r="AR69" s="271"/>
      <c r="AS69" s="271"/>
      <c r="AT69" s="271"/>
      <c r="AU69" s="271"/>
      <c r="AV69" s="271"/>
      <c r="AW69" s="271"/>
      <c r="AX69" s="271"/>
      <c r="AY69" s="271"/>
      <c r="AZ69" s="271"/>
      <c r="BA69" s="271"/>
      <c r="BB69" s="271"/>
      <c r="BC69" s="271"/>
      <c r="BD69" s="271"/>
      <c r="BE69" s="271"/>
      <c r="BF69" s="271"/>
      <c r="BG69" s="271"/>
    </row>
    <row r="70" spans="1:59" s="173" customFormat="1" ht="12" customHeight="1">
      <c r="A70"/>
      <c r="B70"/>
      <c r="C70"/>
      <c r="D70" s="261"/>
      <c r="E70" s="261"/>
      <c r="F70" s="261"/>
      <c r="G70" s="261"/>
      <c r="H70" s="261"/>
      <c r="I70" s="261"/>
      <c r="J70" s="261"/>
      <c r="K70" s="261"/>
      <c r="R70" s="271"/>
      <c r="S70" s="271"/>
      <c r="T70" s="271"/>
      <c r="U70" s="271"/>
      <c r="V70" s="271"/>
      <c r="W70" s="271"/>
      <c r="X70" s="271"/>
      <c r="Y70" s="271"/>
      <c r="Z70" s="271"/>
      <c r="AA70" s="271"/>
      <c r="AB70" s="271"/>
      <c r="AC70" s="271"/>
      <c r="AD70" s="271"/>
      <c r="AE70" s="271"/>
      <c r="AF70" s="271"/>
      <c r="AG70" s="271"/>
      <c r="AH70" s="271"/>
      <c r="AI70" s="271"/>
      <c r="AJ70" s="271"/>
      <c r="AK70" s="271"/>
      <c r="AL70" s="271"/>
      <c r="AM70" s="271"/>
      <c r="AN70" s="271"/>
      <c r="AO70" s="271"/>
      <c r="AP70" s="271"/>
      <c r="AQ70" s="271"/>
      <c r="AR70" s="271"/>
      <c r="AS70" s="271"/>
      <c r="AT70" s="271"/>
      <c r="AU70" s="271"/>
      <c r="AV70" s="271"/>
      <c r="AW70" s="271"/>
      <c r="AX70" s="271"/>
      <c r="AY70" s="271"/>
      <c r="AZ70" s="271"/>
      <c r="BA70" s="271"/>
      <c r="BB70" s="271"/>
      <c r="BC70" s="271"/>
      <c r="BD70" s="271"/>
      <c r="BE70" s="271"/>
      <c r="BF70" s="271"/>
      <c r="BG70" s="271"/>
    </row>
    <row r="71" spans="1:59" s="173" customFormat="1" ht="12" customHeight="1">
      <c r="A71" s="409" t="s">
        <v>0</v>
      </c>
      <c r="B71" s="270"/>
      <c r="C71" s="127"/>
      <c r="D71" s="195" t="s">
        <v>194</v>
      </c>
      <c r="E71" s="195" t="s">
        <v>195</v>
      </c>
      <c r="F71" s="195" t="s">
        <v>196</v>
      </c>
      <c r="G71" s="195" t="s">
        <v>197</v>
      </c>
      <c r="H71" s="195" t="s">
        <v>208</v>
      </c>
      <c r="I71" s="195" t="s">
        <v>224</v>
      </c>
      <c r="J71" s="195"/>
      <c r="K71" s="195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1"/>
      <c r="AE71" s="271"/>
      <c r="AF71" s="271"/>
      <c r="AG71" s="271"/>
      <c r="AH71" s="271"/>
      <c r="AI71" s="271"/>
      <c r="AJ71" s="271"/>
      <c r="AK71" s="271"/>
      <c r="AL71" s="271"/>
      <c r="AM71" s="271"/>
      <c r="AN71" s="271"/>
      <c r="AO71" s="271"/>
      <c r="AP71" s="271"/>
      <c r="AQ71" s="271"/>
      <c r="AR71" s="271"/>
      <c r="AS71" s="271"/>
      <c r="AT71" s="271"/>
      <c r="AU71" s="271"/>
      <c r="AV71" s="271"/>
      <c r="AW71" s="271"/>
      <c r="AX71" s="271"/>
      <c r="AY71" s="271"/>
      <c r="AZ71" s="271"/>
      <c r="BA71" s="271"/>
      <c r="BB71" s="271"/>
      <c r="BC71" s="271"/>
      <c r="BD71" s="271"/>
      <c r="BE71" s="271"/>
      <c r="BF71" s="271"/>
      <c r="BG71" s="271"/>
    </row>
    <row r="72" spans="1:59" s="173" customFormat="1" ht="12" customHeight="1">
      <c r="A72" s="410" t="s">
        <v>171</v>
      </c>
      <c r="B72" s="178"/>
      <c r="C72" s="73"/>
      <c r="D72" s="196" t="s">
        <v>211</v>
      </c>
      <c r="E72" s="196" t="s">
        <v>211</v>
      </c>
      <c r="F72" s="196" t="s">
        <v>211</v>
      </c>
      <c r="G72" s="196" t="s">
        <v>211</v>
      </c>
      <c r="H72" s="196" t="s">
        <v>212</v>
      </c>
      <c r="I72" s="196" t="s">
        <v>212</v>
      </c>
      <c r="J72" s="196"/>
      <c r="K72" s="196"/>
      <c r="R72" s="271"/>
      <c r="S72" s="271"/>
      <c r="T72" s="271"/>
      <c r="U72" s="271"/>
      <c r="V72" s="271"/>
      <c r="W72" s="271"/>
      <c r="X72" s="271"/>
      <c r="Y72" s="271"/>
      <c r="Z72" s="271"/>
      <c r="AA72" s="271"/>
      <c r="AB72" s="271"/>
      <c r="AC72" s="271"/>
      <c r="AD72" s="271"/>
      <c r="AE72" s="271"/>
      <c r="AF72" s="271"/>
      <c r="AG72" s="271"/>
      <c r="AH72" s="271"/>
      <c r="AI72" s="271"/>
      <c r="AJ72" s="271"/>
      <c r="AK72" s="271"/>
      <c r="AL72" s="271"/>
      <c r="AM72" s="271"/>
      <c r="AN72" s="271"/>
      <c r="AO72" s="271"/>
      <c r="AP72" s="271"/>
      <c r="AQ72" s="271"/>
      <c r="AR72" s="271"/>
      <c r="AS72" s="271"/>
      <c r="AT72" s="271"/>
      <c r="AU72" s="271"/>
      <c r="AV72" s="271"/>
      <c r="AW72" s="271"/>
      <c r="AX72" s="271"/>
      <c r="AY72" s="271"/>
      <c r="AZ72" s="271"/>
      <c r="BA72" s="271"/>
      <c r="BB72" s="271"/>
      <c r="BC72" s="271"/>
      <c r="BD72" s="271"/>
      <c r="BE72" s="271"/>
      <c r="BF72" s="271"/>
      <c r="BG72" s="271"/>
    </row>
    <row r="73" spans="1:59" s="173" customFormat="1" ht="12" customHeight="1">
      <c r="A73" s="411" t="s">
        <v>172</v>
      </c>
      <c r="B73" s="183"/>
      <c r="C73" s="192"/>
      <c r="D73" s="313"/>
      <c r="E73" s="312"/>
      <c r="F73" s="313"/>
      <c r="G73" s="313"/>
      <c r="H73" s="313"/>
      <c r="I73" s="313"/>
      <c r="J73" s="313"/>
      <c r="K73" s="313"/>
      <c r="R73" s="271"/>
      <c r="S73" s="271"/>
      <c r="T73" s="271"/>
      <c r="U73" s="271"/>
      <c r="V73" s="271"/>
      <c r="W73" s="271"/>
      <c r="X73" s="271"/>
      <c r="Y73" s="271"/>
      <c r="Z73" s="271"/>
      <c r="AA73" s="271"/>
      <c r="AB73" s="271"/>
      <c r="AC73" s="271"/>
      <c r="AD73" s="271"/>
      <c r="AE73" s="271"/>
      <c r="AF73" s="271"/>
      <c r="AG73" s="271"/>
      <c r="AH73" s="271"/>
      <c r="AI73" s="271"/>
      <c r="AJ73" s="271"/>
      <c r="AK73" s="271"/>
      <c r="AL73" s="271"/>
      <c r="AM73" s="271"/>
      <c r="AN73" s="271"/>
      <c r="AO73" s="271"/>
      <c r="AP73" s="271"/>
      <c r="AQ73" s="271"/>
      <c r="AR73" s="271"/>
      <c r="AS73" s="271"/>
      <c r="AT73" s="271"/>
      <c r="AU73" s="271"/>
      <c r="AV73" s="271"/>
      <c r="AW73" s="271"/>
      <c r="AX73" s="271"/>
      <c r="AY73" s="271"/>
      <c r="AZ73" s="271"/>
      <c r="BA73" s="271"/>
      <c r="BB73" s="271"/>
      <c r="BC73" s="271"/>
      <c r="BD73" s="271"/>
      <c r="BE73" s="271"/>
      <c r="BF73" s="271"/>
      <c r="BG73" s="271"/>
    </row>
    <row r="74" spans="1:59" s="173" customFormat="1" ht="12" customHeight="1">
      <c r="D74" s="314"/>
      <c r="E74" s="286"/>
      <c r="F74" s="314"/>
      <c r="G74" s="314"/>
      <c r="H74" s="314"/>
      <c r="I74" s="286"/>
      <c r="J74" s="314"/>
      <c r="K74" s="314"/>
      <c r="R74" s="271"/>
      <c r="S74" s="271"/>
      <c r="T74" s="271"/>
      <c r="U74" s="271"/>
      <c r="V74" s="271"/>
      <c r="W74" s="271"/>
      <c r="X74" s="271"/>
      <c r="Y74" s="271"/>
      <c r="Z74" s="271"/>
      <c r="AA74" s="271"/>
      <c r="AB74" s="271"/>
      <c r="AC74" s="271"/>
      <c r="AD74" s="271"/>
      <c r="AE74" s="271"/>
      <c r="AF74" s="271"/>
      <c r="AG74" s="271"/>
      <c r="AH74" s="271"/>
      <c r="AI74" s="271"/>
      <c r="AJ74" s="271"/>
      <c r="AK74" s="271"/>
      <c r="AL74" s="271"/>
      <c r="AM74" s="271"/>
      <c r="AN74" s="271"/>
      <c r="AO74" s="271"/>
      <c r="AP74" s="271"/>
      <c r="AQ74" s="271"/>
      <c r="AR74" s="271"/>
      <c r="AS74" s="271"/>
      <c r="AT74" s="271"/>
      <c r="AU74" s="271"/>
      <c r="AV74" s="271"/>
      <c r="AW74" s="271"/>
      <c r="AX74" s="271"/>
      <c r="AY74" s="271"/>
      <c r="AZ74" s="271"/>
      <c r="BA74" s="271"/>
      <c r="BB74" s="271"/>
      <c r="BC74" s="271"/>
      <c r="BD74" s="271"/>
      <c r="BE74" s="271"/>
      <c r="BF74" s="271"/>
      <c r="BG74" s="271"/>
    </row>
    <row r="75" spans="1:59" s="173" customFormat="1" ht="12" customHeight="1">
      <c r="A75" s="198" t="s">
        <v>173</v>
      </c>
      <c r="B75" s="187"/>
      <c r="C75" s="85"/>
      <c r="D75" s="314"/>
      <c r="E75" s="286"/>
      <c r="F75" s="314"/>
      <c r="G75" s="314"/>
      <c r="H75" s="314"/>
      <c r="I75" s="286"/>
      <c r="J75" s="314"/>
      <c r="K75" s="314"/>
      <c r="R75" s="271"/>
      <c r="S75" s="271"/>
      <c r="T75" s="271"/>
      <c r="U75" s="271"/>
      <c r="V75" s="271"/>
      <c r="W75" s="271"/>
      <c r="X75" s="271"/>
      <c r="Y75" s="271"/>
      <c r="Z75" s="271"/>
      <c r="AA75" s="271"/>
      <c r="AB75" s="271"/>
      <c r="AC75" s="271"/>
      <c r="AD75" s="271"/>
      <c r="AE75" s="271"/>
      <c r="AF75" s="271"/>
      <c r="AG75" s="271"/>
      <c r="AH75" s="271"/>
      <c r="AI75" s="271"/>
      <c r="AJ75" s="271"/>
      <c r="AK75" s="271"/>
      <c r="AL75" s="271"/>
      <c r="AM75" s="271"/>
      <c r="AN75" s="271"/>
      <c r="AO75" s="271"/>
      <c r="AP75" s="271"/>
      <c r="AQ75" s="271"/>
      <c r="AR75" s="271"/>
      <c r="AS75" s="271"/>
      <c r="AT75" s="271"/>
      <c r="AU75" s="271"/>
      <c r="AV75" s="271"/>
      <c r="AW75" s="271"/>
      <c r="AX75" s="271"/>
      <c r="AY75" s="271"/>
      <c r="AZ75" s="271"/>
      <c r="BA75" s="271"/>
      <c r="BB75" s="271"/>
      <c r="BC75" s="271"/>
      <c r="BD75" s="271"/>
      <c r="BE75" s="271"/>
      <c r="BF75" s="271"/>
      <c r="BG75" s="271"/>
    </row>
    <row r="76" spans="1:59" s="173" customFormat="1" ht="12" customHeight="1">
      <c r="A76" s="175" t="s">
        <v>170</v>
      </c>
      <c r="B76" s="188"/>
      <c r="C76" s="179"/>
      <c r="D76" s="314">
        <v>9149</v>
      </c>
      <c r="E76" s="332">
        <v>16463</v>
      </c>
      <c r="F76" s="314">
        <v>12774</v>
      </c>
      <c r="G76" s="314">
        <v>7077</v>
      </c>
      <c r="H76" s="314">
        <v>2889</v>
      </c>
      <c r="I76" s="332">
        <v>13783</v>
      </c>
      <c r="J76" s="314"/>
      <c r="K76" s="314"/>
      <c r="R76" s="271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  <c r="AF76" s="271"/>
      <c r="AG76" s="271"/>
      <c r="AH76" s="271"/>
      <c r="AI76" s="271"/>
      <c r="AJ76" s="271"/>
      <c r="AK76" s="271"/>
      <c r="AL76" s="271"/>
      <c r="AM76" s="271"/>
      <c r="AN76" s="271"/>
      <c r="AO76" s="271"/>
      <c r="AP76" s="271"/>
      <c r="AQ76" s="271"/>
      <c r="AR76" s="271"/>
      <c r="AS76" s="271"/>
      <c r="AT76" s="271"/>
      <c r="AU76" s="271"/>
      <c r="AV76" s="271"/>
      <c r="AW76" s="271"/>
      <c r="AX76" s="271"/>
      <c r="AY76" s="271"/>
      <c r="AZ76" s="271"/>
      <c r="BA76" s="271"/>
      <c r="BB76" s="271"/>
      <c r="BC76" s="271"/>
      <c r="BD76" s="271"/>
      <c r="BE76" s="271"/>
      <c r="BF76" s="271"/>
      <c r="BG76" s="271"/>
    </row>
    <row r="77" spans="1:59" s="172" customFormat="1" ht="12" customHeight="1">
      <c r="A77" s="175" t="s">
        <v>12</v>
      </c>
      <c r="B77" s="188"/>
      <c r="C77" s="85"/>
      <c r="D77" s="315">
        <v>1110</v>
      </c>
      <c r="E77" s="331">
        <v>2587</v>
      </c>
      <c r="F77" s="315">
        <v>690</v>
      </c>
      <c r="G77" s="315">
        <v>-13</v>
      </c>
      <c r="H77" s="315">
        <v>771</v>
      </c>
      <c r="I77" s="331">
        <v>1328</v>
      </c>
      <c r="J77" s="315"/>
      <c r="K77" s="315"/>
      <c r="L77"/>
      <c r="M77"/>
      <c r="N77"/>
      <c r="O77"/>
      <c r="P77"/>
      <c r="Q77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</row>
    <row r="78" spans="1:59" ht="12" customHeight="1">
      <c r="A78" s="181"/>
      <c r="B78" s="181"/>
      <c r="C78" s="181"/>
      <c r="D78" s="317">
        <f>D76+D77</f>
        <v>10259</v>
      </c>
      <c r="E78" s="316">
        <f>E76+E77</f>
        <v>19050</v>
      </c>
      <c r="F78" s="317">
        <f>F76+F77</f>
        <v>13464</v>
      </c>
      <c r="G78" s="317">
        <f>SUM(G76+G77)</f>
        <v>7064</v>
      </c>
      <c r="H78" s="317">
        <f>SUM(H76+H77)</f>
        <v>3660</v>
      </c>
      <c r="I78" s="317">
        <v>15111</v>
      </c>
      <c r="J78" s="317"/>
      <c r="K78" s="317"/>
    </row>
    <row r="79" spans="1:59" ht="12" customHeight="1">
      <c r="D79" s="319"/>
      <c r="E79" s="318"/>
      <c r="F79" s="319"/>
      <c r="G79" s="319"/>
      <c r="H79" s="319"/>
      <c r="I79" s="318"/>
      <c r="J79" s="319"/>
      <c r="K79" s="319"/>
    </row>
    <row r="80" spans="1:59" s="173" customFormat="1" ht="12" customHeight="1">
      <c r="A80" s="424" t="s">
        <v>174</v>
      </c>
      <c r="B80" s="186"/>
      <c r="C80" s="85"/>
      <c r="D80" s="321">
        <v>8.39</v>
      </c>
      <c r="E80" s="320">
        <v>13.259999999999998</v>
      </c>
      <c r="F80" s="321">
        <v>12.96</v>
      </c>
      <c r="G80" s="321">
        <v>7.23</v>
      </c>
      <c r="H80" s="321">
        <v>3</v>
      </c>
      <c r="I80" s="320">
        <v>12.95</v>
      </c>
      <c r="J80" s="321"/>
      <c r="K80" s="32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</row>
    <row r="81" spans="1:11">
      <c r="A81" s="424" t="s">
        <v>175</v>
      </c>
      <c r="B81" s="186"/>
      <c r="D81" s="321">
        <v>8.39</v>
      </c>
      <c r="E81" s="320">
        <v>13.259999999999998</v>
      </c>
      <c r="F81" s="321">
        <v>12.96</v>
      </c>
      <c r="G81" s="321">
        <v>6.98</v>
      </c>
      <c r="H81" s="321">
        <v>2.98</v>
      </c>
      <c r="I81" s="320">
        <v>12.9</v>
      </c>
      <c r="J81" s="321"/>
      <c r="K81" s="321"/>
    </row>
    <row r="82" spans="1:11">
      <c r="D82" s="180"/>
      <c r="E82" s="180"/>
      <c r="F82" s="180"/>
      <c r="G82" s="180"/>
      <c r="H82" s="180"/>
      <c r="I82" s="180"/>
      <c r="J82" s="180"/>
      <c r="K82" s="180"/>
    </row>
    <row r="83" spans="1:11">
      <c r="D83" s="177"/>
      <c r="E83" s="177"/>
      <c r="F83" s="177"/>
      <c r="G83" s="177"/>
      <c r="H83" s="177"/>
      <c r="I83" s="177"/>
      <c r="J83" s="177"/>
      <c r="K83" s="177"/>
    </row>
    <row r="84" spans="1:11">
      <c r="D84" s="347"/>
      <c r="E84" s="177"/>
      <c r="F84" s="347"/>
      <c r="G84" s="177"/>
      <c r="H84" s="177"/>
      <c r="I84" s="177"/>
      <c r="J84" s="347"/>
      <c r="K84" s="177"/>
    </row>
    <row r="85" spans="1:11">
      <c r="D85" s="347"/>
      <c r="E85" s="177"/>
      <c r="F85" s="347"/>
      <c r="G85" s="177"/>
      <c r="H85" s="177"/>
      <c r="I85" s="177"/>
      <c r="J85" s="347"/>
      <c r="K85" s="177"/>
    </row>
    <row r="86" spans="1:11">
      <c r="D86" s="347"/>
      <c r="E86" s="177"/>
      <c r="F86" s="347"/>
      <c r="G86" s="177"/>
      <c r="H86" s="177"/>
      <c r="I86" s="177"/>
      <c r="J86" s="347"/>
      <c r="K86" s="177"/>
    </row>
    <row r="87" spans="1:11">
      <c r="D87" s="346"/>
      <c r="E87" s="177"/>
      <c r="F87" s="346"/>
      <c r="G87" s="177"/>
      <c r="H87" s="177"/>
      <c r="I87" s="177"/>
      <c r="J87" s="346"/>
      <c r="K87" s="177"/>
    </row>
    <row r="88" spans="1:11">
      <c r="D88" s="346"/>
      <c r="E88" s="177"/>
      <c r="F88" s="346"/>
      <c r="G88" s="177"/>
      <c r="H88" s="177"/>
      <c r="I88" s="177"/>
      <c r="J88" s="346"/>
      <c r="K88" s="177"/>
    </row>
    <row r="89" spans="1:11">
      <c r="D89" s="346"/>
      <c r="E89" s="177"/>
      <c r="F89" s="346"/>
      <c r="G89" s="177"/>
      <c r="H89" s="177"/>
      <c r="I89" s="177"/>
      <c r="J89" s="346"/>
      <c r="K89" s="177"/>
    </row>
    <row r="90" spans="1:11">
      <c r="D90" s="346"/>
      <c r="E90" s="177"/>
      <c r="F90" s="346"/>
      <c r="G90" s="177"/>
      <c r="H90" s="177"/>
      <c r="I90" s="177"/>
      <c r="J90" s="346"/>
      <c r="K90" s="177"/>
    </row>
    <row r="91" spans="1:11">
      <c r="D91" s="346"/>
      <c r="E91" s="177"/>
      <c r="F91" s="346"/>
      <c r="G91" s="177"/>
      <c r="H91" s="177"/>
      <c r="I91" s="177"/>
      <c r="J91" s="346"/>
      <c r="K91" s="177"/>
    </row>
    <row r="92" spans="1:11">
      <c r="D92" s="346"/>
      <c r="E92" s="177"/>
      <c r="F92" s="346"/>
      <c r="G92" s="177"/>
      <c r="H92" s="177"/>
      <c r="I92" s="177"/>
      <c r="J92" s="346"/>
      <c r="K92" s="177"/>
    </row>
    <row r="93" spans="1:11">
      <c r="D93" s="350"/>
      <c r="E93" s="177"/>
      <c r="F93" s="350"/>
      <c r="G93" s="177"/>
      <c r="H93" s="177"/>
      <c r="I93" s="177"/>
      <c r="J93" s="350"/>
      <c r="K93" s="177"/>
    </row>
    <row r="94" spans="1:11">
      <c r="D94" s="349"/>
      <c r="E94" s="177"/>
      <c r="F94" s="349"/>
      <c r="G94" s="177"/>
      <c r="H94" s="177"/>
      <c r="I94" s="177"/>
      <c r="J94" s="349"/>
      <c r="K94" s="177"/>
    </row>
    <row r="95" spans="1:11">
      <c r="D95" s="348"/>
      <c r="F95" s="348"/>
      <c r="J95" s="348"/>
    </row>
    <row r="96" spans="1:11">
      <c r="D96" s="346"/>
      <c r="F96" s="346"/>
      <c r="J96" s="346"/>
    </row>
    <row r="97" spans="4:10">
      <c r="D97" s="346"/>
      <c r="F97" s="346"/>
      <c r="J97" s="346"/>
    </row>
    <row r="98" spans="4:10">
      <c r="D98" s="346"/>
      <c r="F98" s="346"/>
      <c r="J98" s="346"/>
    </row>
    <row r="99" spans="4:10">
      <c r="D99" s="346"/>
      <c r="F99" s="346"/>
      <c r="J99" s="346"/>
    </row>
    <row r="100" spans="4:10">
      <c r="D100" s="346"/>
      <c r="F100" s="346"/>
      <c r="J100" s="346"/>
    </row>
    <row r="101" spans="4:10">
      <c r="D101" s="346"/>
      <c r="F101" s="346"/>
      <c r="J101" s="346"/>
    </row>
    <row r="102" spans="4:10">
      <c r="D102" s="346"/>
      <c r="F102" s="346"/>
      <c r="J102" s="346"/>
    </row>
    <row r="103" spans="4:10">
      <c r="D103" s="348"/>
      <c r="F103" s="348"/>
      <c r="J103" s="348"/>
    </row>
    <row r="104" spans="4:10">
      <c r="D104" s="349"/>
      <c r="F104" s="349"/>
      <c r="J104" s="349"/>
    </row>
    <row r="105" spans="4:10">
      <c r="D105" s="348"/>
      <c r="F105" s="348"/>
      <c r="J105" s="348"/>
    </row>
    <row r="106" spans="4:10">
      <c r="D106" s="349"/>
      <c r="F106" s="349"/>
      <c r="J106" s="349"/>
    </row>
    <row r="107" spans="4:10">
      <c r="D107" s="348"/>
      <c r="F107" s="348"/>
      <c r="J107" s="348"/>
    </row>
    <row r="108" spans="4:10">
      <c r="D108" s="349"/>
      <c r="F108" s="349"/>
    </row>
    <row r="109" spans="4:10">
      <c r="D109" s="348"/>
      <c r="F109" s="348"/>
    </row>
    <row r="110" spans="4:10">
      <c r="D110" s="349"/>
      <c r="F110" s="349"/>
    </row>
    <row r="111" spans="4:10">
      <c r="D111" s="348"/>
      <c r="F111" s="348"/>
    </row>
    <row r="112" spans="4:10">
      <c r="D112" s="346"/>
      <c r="F112" s="346"/>
    </row>
    <row r="113" spans="4:6">
      <c r="D113" s="346"/>
      <c r="F113" s="346"/>
    </row>
    <row r="114" spans="4:6">
      <c r="D114" s="346"/>
      <c r="F114" s="346"/>
    </row>
    <row r="115" spans="4:6">
      <c r="D115" s="346"/>
      <c r="F115" s="346"/>
    </row>
    <row r="116" spans="4:6">
      <c r="D116" s="346"/>
      <c r="F116" s="346"/>
    </row>
    <row r="117" spans="4:6">
      <c r="D117" s="346"/>
      <c r="F117" s="346"/>
    </row>
    <row r="118" spans="4:6">
      <c r="D118" s="180"/>
      <c r="F118" s="180"/>
    </row>
    <row r="119" spans="4:6">
      <c r="D119" s="346"/>
      <c r="F119" s="346"/>
    </row>
    <row r="120" spans="4:6">
      <c r="D120" s="346"/>
      <c r="F120" s="346"/>
    </row>
    <row r="121" spans="4:6">
      <c r="D121" s="346"/>
      <c r="F121" s="346"/>
    </row>
    <row r="122" spans="4:6">
      <c r="D122" s="346"/>
      <c r="F122" s="346"/>
    </row>
    <row r="123" spans="4:6">
      <c r="D123" s="180"/>
      <c r="F123" s="180"/>
    </row>
    <row r="124" spans="4:6">
      <c r="D124" s="351"/>
      <c r="F124" s="351"/>
    </row>
    <row r="125" spans="4:6">
      <c r="D125" s="350"/>
      <c r="F125" s="350"/>
    </row>
    <row r="126" spans="4:6">
      <c r="D126" s="351"/>
      <c r="F126" s="351"/>
    </row>
    <row r="127" spans="4:6">
      <c r="D127" s="180"/>
      <c r="F127" s="180"/>
    </row>
    <row r="128" spans="4:6">
      <c r="D128" s="351"/>
      <c r="F128" s="351"/>
    </row>
    <row r="129" spans="4:6">
      <c r="D129" s="180"/>
      <c r="F129" s="180"/>
    </row>
    <row r="130" spans="4:6">
      <c r="D130" s="352"/>
      <c r="F130" s="352"/>
    </row>
    <row r="131" spans="4:6">
      <c r="D131" s="353"/>
      <c r="F131" s="353"/>
    </row>
    <row r="132" spans="4:6">
      <c r="D132" s="352"/>
      <c r="F132" s="352"/>
    </row>
    <row r="133" spans="4:6">
      <c r="D133" s="354"/>
      <c r="F133" s="354"/>
    </row>
    <row r="134" spans="4:6">
      <c r="D134" s="351"/>
      <c r="F134" s="351"/>
    </row>
    <row r="135" spans="4:6">
      <c r="D135" s="353"/>
      <c r="F135" s="353"/>
    </row>
    <row r="136" spans="4:6">
      <c r="D136" s="352"/>
      <c r="F136" s="352"/>
    </row>
    <row r="137" spans="4:6">
      <c r="D137" s="180"/>
      <c r="F137" s="180"/>
    </row>
    <row r="138" spans="4:6">
      <c r="D138" s="355"/>
      <c r="F138" s="355"/>
    </row>
    <row r="139" spans="4:6">
      <c r="D139" s="356"/>
      <c r="F139" s="356"/>
    </row>
    <row r="140" spans="4:6">
      <c r="D140" s="351"/>
      <c r="F140" s="351"/>
    </row>
    <row r="141" spans="4:6">
      <c r="D141" s="350"/>
      <c r="F141" s="350"/>
    </row>
    <row r="142" spans="4:6">
      <c r="D142" s="355"/>
      <c r="F142" s="355"/>
    </row>
    <row r="143" spans="4:6">
      <c r="D143" s="355"/>
      <c r="F143" s="355"/>
    </row>
    <row r="144" spans="4:6">
      <c r="D144" s="355"/>
      <c r="F144" s="355"/>
    </row>
    <row r="145" spans="4:6">
      <c r="D145" s="357"/>
      <c r="F145" s="357"/>
    </row>
    <row r="146" spans="4:6">
      <c r="D146" s="351"/>
      <c r="F146" s="351"/>
    </row>
    <row r="147" spans="4:6">
      <c r="D147" s="350"/>
      <c r="F147" s="350"/>
    </row>
    <row r="148" spans="4:6">
      <c r="D148" s="348"/>
      <c r="F148" s="348"/>
    </row>
    <row r="149" spans="4:6">
      <c r="D149" s="358"/>
      <c r="F149" s="358"/>
    </row>
    <row r="150" spans="4:6">
      <c r="D150" s="351"/>
      <c r="F150" s="351"/>
    </row>
    <row r="151" spans="4:6">
      <c r="D151" s="350"/>
      <c r="F151" s="350"/>
    </row>
    <row r="152" spans="4:6">
      <c r="D152" s="359"/>
      <c r="F152" s="359"/>
    </row>
    <row r="153" spans="4:6">
      <c r="D153" s="348"/>
      <c r="F153" s="348"/>
    </row>
    <row r="154" spans="4:6">
      <c r="D154" s="348"/>
      <c r="F154" s="348"/>
    </row>
    <row r="155" spans="4:6">
      <c r="D155" s="357"/>
      <c r="F155" s="357"/>
    </row>
    <row r="156" spans="4:6">
      <c r="D156" s="360"/>
      <c r="F156" s="360"/>
    </row>
    <row r="157" spans="4:6">
      <c r="D157" s="360"/>
      <c r="F157" s="360"/>
    </row>
    <row r="158" spans="4:6">
      <c r="D158" s="360"/>
      <c r="F158" s="360"/>
    </row>
    <row r="159" spans="4:6">
      <c r="D159" s="357"/>
      <c r="F159" s="357"/>
    </row>
    <row r="160" spans="4:6">
      <c r="D160" s="349"/>
      <c r="F160" s="349"/>
    </row>
    <row r="161" spans="4:6">
      <c r="D161" s="361"/>
      <c r="F161" s="361"/>
    </row>
    <row r="162" spans="4:6">
      <c r="D162" s="362"/>
      <c r="F162" s="362"/>
    </row>
    <row r="163" spans="4:6">
      <c r="D163" s="363"/>
      <c r="F163" s="363"/>
    </row>
    <row r="164" spans="4:6">
      <c r="D164" s="348"/>
      <c r="F164" s="348"/>
    </row>
    <row r="165" spans="4:6">
      <c r="D165" s="364"/>
      <c r="F165" s="364"/>
    </row>
    <row r="166" spans="4:6">
      <c r="D166" s="365"/>
      <c r="F166" s="365"/>
    </row>
    <row r="167" spans="4:6">
      <c r="D167" s="366"/>
      <c r="F167" s="366"/>
    </row>
    <row r="168" spans="4:6">
      <c r="D168" s="180"/>
      <c r="F168" s="180"/>
    </row>
    <row r="169" spans="4:6">
      <c r="D169" s="180"/>
      <c r="F169" s="180"/>
    </row>
    <row r="170" spans="4:6">
      <c r="D170" s="367"/>
      <c r="F170" s="367"/>
    </row>
    <row r="171" spans="4:6">
      <c r="D171" s="360"/>
      <c r="F171" s="360"/>
    </row>
    <row r="172" spans="4:6">
      <c r="D172" s="357"/>
      <c r="F172" s="357"/>
    </row>
    <row r="173" spans="4:6">
      <c r="D173" s="360"/>
      <c r="F173" s="360"/>
    </row>
    <row r="174" spans="4:6">
      <c r="D174" s="360"/>
      <c r="F174" s="360"/>
    </row>
    <row r="175" spans="4:6">
      <c r="D175" s="360"/>
      <c r="F175" s="360"/>
    </row>
    <row r="176" spans="4:6">
      <c r="D176" s="357"/>
      <c r="F176" s="357"/>
    </row>
    <row r="177" spans="4:6">
      <c r="D177" s="349"/>
      <c r="F177" s="349"/>
    </row>
    <row r="178" spans="4:6">
      <c r="D178" s="368"/>
      <c r="F178" s="368"/>
    </row>
    <row r="179" spans="4:6">
      <c r="D179" s="369"/>
      <c r="F179" s="369"/>
    </row>
    <row r="180" spans="4:6">
      <c r="D180" s="370"/>
      <c r="F180" s="370"/>
    </row>
    <row r="181" spans="4:6">
      <c r="D181" s="371"/>
      <c r="F181" s="371"/>
    </row>
    <row r="182" spans="4:6">
      <c r="D182" s="369"/>
      <c r="F182" s="369"/>
    </row>
    <row r="183" spans="4:6">
      <c r="D183" s="370"/>
      <c r="F183" s="370"/>
    </row>
    <row r="184" spans="4:6">
      <c r="D184" s="371"/>
      <c r="F184" s="371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66" max="10" man="1"/>
    <brk id="81" max="16383" man="1"/>
    <brk id="1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79"/>
  <sheetViews>
    <sheetView showGridLines="0" zoomScale="90" zoomScaleNormal="90" zoomScaleSheetLayoutView="90" zoomScalePageLayoutView="80" workbookViewId="0">
      <pane xSplit="3" ySplit="3" topLeftCell="D28" activePane="bottomRight" state="frozen"/>
      <selection activeCell="A38" sqref="A38"/>
      <selection pane="topRight" activeCell="A38" sqref="A38"/>
      <selection pane="bottomLeft" activeCell="A38" sqref="A38"/>
      <selection pane="bottomRight" activeCell="I33" sqref="I33"/>
    </sheetView>
  </sheetViews>
  <sheetFormatPr defaultColWidth="9.1796875" defaultRowHeight="13.5"/>
  <cols>
    <col min="1" max="2" width="3.453125" style="6" customWidth="1"/>
    <col min="3" max="3" width="42.81640625" style="6" customWidth="1"/>
    <col min="4" max="11" width="12.453125" style="1" customWidth="1"/>
    <col min="12" max="16384" width="9.1796875" style="1"/>
  </cols>
  <sheetData>
    <row r="1" spans="1:11" ht="12" customHeight="1">
      <c r="A1" s="128" t="s">
        <v>14</v>
      </c>
      <c r="B1" s="129"/>
      <c r="C1" s="129"/>
      <c r="D1" s="460">
        <v>2018</v>
      </c>
      <c r="E1" s="461"/>
      <c r="F1" s="461"/>
      <c r="G1" s="462"/>
      <c r="H1" s="460">
        <v>2019</v>
      </c>
      <c r="I1" s="461"/>
      <c r="J1" s="461"/>
      <c r="K1" s="462"/>
    </row>
    <row r="2" spans="1:11" ht="12" customHeight="1" thickBot="1">
      <c r="A2" s="130" t="s">
        <v>15</v>
      </c>
      <c r="B2" s="12"/>
      <c r="C2" s="12"/>
      <c r="D2" s="463"/>
      <c r="E2" s="464"/>
      <c r="F2" s="464"/>
      <c r="G2" s="465"/>
      <c r="H2" s="463"/>
      <c r="I2" s="464"/>
      <c r="J2" s="464"/>
      <c r="K2" s="465"/>
    </row>
    <row r="3" spans="1:11" ht="12" customHeight="1">
      <c r="A3" s="131" t="s">
        <v>5</v>
      </c>
      <c r="B3" s="132"/>
      <c r="C3" s="132"/>
      <c r="D3" s="345" t="s">
        <v>124</v>
      </c>
      <c r="E3" s="345" t="s">
        <v>2</v>
      </c>
      <c r="F3" s="345" t="s">
        <v>3</v>
      </c>
      <c r="G3" s="345" t="s">
        <v>4</v>
      </c>
      <c r="H3" s="345" t="s">
        <v>124</v>
      </c>
      <c r="I3" s="345" t="s">
        <v>2</v>
      </c>
      <c r="J3" s="345" t="s">
        <v>3</v>
      </c>
      <c r="K3" s="345" t="s">
        <v>4</v>
      </c>
    </row>
    <row r="4" spans="1:11" ht="12" customHeight="1">
      <c r="A4" s="133"/>
      <c r="B4" s="107"/>
      <c r="C4" s="418"/>
      <c r="D4" s="62"/>
      <c r="E4" s="17"/>
      <c r="F4" s="62"/>
      <c r="G4" s="62"/>
      <c r="H4" s="62"/>
      <c r="I4" s="17"/>
      <c r="J4" s="62"/>
      <c r="K4" s="62"/>
    </row>
    <row r="5" spans="1:11" ht="12" customHeight="1">
      <c r="A5" s="134" t="s">
        <v>16</v>
      </c>
      <c r="B5" s="8"/>
      <c r="C5" s="8"/>
      <c r="D5" s="19"/>
      <c r="E5" s="18"/>
      <c r="F5" s="19"/>
      <c r="G5" s="19"/>
      <c r="H5" s="19"/>
      <c r="I5" s="18"/>
      <c r="J5" s="19"/>
      <c r="K5" s="19"/>
    </row>
    <row r="6" spans="1:11" ht="12" customHeight="1">
      <c r="A6" s="135"/>
      <c r="B6" s="8"/>
      <c r="C6" s="8"/>
      <c r="D6" s="21"/>
      <c r="E6" s="20"/>
      <c r="F6" s="21"/>
      <c r="G6" s="21"/>
      <c r="H6" s="21"/>
      <c r="I6" s="20"/>
      <c r="J6" s="21"/>
      <c r="K6" s="21"/>
    </row>
    <row r="7" spans="1:11" ht="12" customHeight="1">
      <c r="A7" s="135"/>
      <c r="B7" s="7" t="s">
        <v>17</v>
      </c>
      <c r="C7" s="8"/>
      <c r="D7" s="21"/>
      <c r="E7" s="20"/>
      <c r="F7" s="21"/>
      <c r="G7" s="21"/>
      <c r="H7" s="21"/>
      <c r="I7" s="20"/>
      <c r="J7" s="21"/>
      <c r="K7" s="21"/>
    </row>
    <row r="8" spans="1:11" ht="12" customHeight="1">
      <c r="A8" s="135"/>
      <c r="B8" s="8"/>
      <c r="C8" s="8"/>
      <c r="D8" s="19"/>
      <c r="E8" s="18"/>
      <c r="F8" s="19"/>
      <c r="G8" s="19"/>
      <c r="H8" s="19"/>
      <c r="I8" s="18"/>
      <c r="J8" s="19"/>
      <c r="K8" s="19"/>
    </row>
    <row r="9" spans="1:11" ht="12" customHeight="1">
      <c r="A9" s="135"/>
      <c r="B9" s="8"/>
      <c r="C9" s="8" t="s">
        <v>18</v>
      </c>
      <c r="D9" s="23">
        <v>6641</v>
      </c>
      <c r="E9" s="22">
        <v>7581</v>
      </c>
      <c r="F9" s="23">
        <v>7826</v>
      </c>
      <c r="G9" s="23">
        <v>7204</v>
      </c>
      <c r="H9" s="23">
        <v>9250</v>
      </c>
      <c r="I9" s="22">
        <v>7347</v>
      </c>
      <c r="J9" s="23"/>
      <c r="K9" s="23"/>
    </row>
    <row r="10" spans="1:11" ht="12" customHeight="1">
      <c r="A10" s="135"/>
      <c r="B10" s="8"/>
      <c r="C10" s="8" t="s">
        <v>105</v>
      </c>
      <c r="D10" s="23">
        <v>169487</v>
      </c>
      <c r="E10" s="22">
        <v>180114</v>
      </c>
      <c r="F10" s="23">
        <v>185396</v>
      </c>
      <c r="G10" s="23">
        <v>195220</v>
      </c>
      <c r="H10" s="23">
        <v>181600</v>
      </c>
      <c r="I10" s="22">
        <v>187096</v>
      </c>
      <c r="J10" s="23"/>
      <c r="K10" s="23"/>
    </row>
    <row r="11" spans="1:11" ht="12" customHeight="1">
      <c r="A11" s="135"/>
      <c r="B11" s="8"/>
      <c r="C11" s="8" t="s">
        <v>106</v>
      </c>
      <c r="D11" s="23">
        <v>8220</v>
      </c>
      <c r="E11" s="22">
        <v>10194</v>
      </c>
      <c r="F11" s="23">
        <v>4989</v>
      </c>
      <c r="G11" s="23">
        <v>11631</v>
      </c>
      <c r="H11" s="23">
        <v>7286</v>
      </c>
      <c r="I11" s="22">
        <v>7964</v>
      </c>
      <c r="J11" s="23"/>
      <c r="K11" s="23"/>
    </row>
    <row r="12" spans="1:11" ht="12" customHeight="1">
      <c r="A12" s="135"/>
      <c r="B12" s="8"/>
      <c r="C12" s="8" t="s">
        <v>107</v>
      </c>
      <c r="D12" s="23">
        <v>1492</v>
      </c>
      <c r="E12" s="22">
        <v>-420</v>
      </c>
      <c r="F12" s="23">
        <v>1364</v>
      </c>
      <c r="G12" s="23">
        <v>254</v>
      </c>
      <c r="H12" s="23">
        <v>2384</v>
      </c>
      <c r="I12" s="22">
        <v>575</v>
      </c>
      <c r="J12" s="23"/>
      <c r="K12" s="23"/>
    </row>
    <row r="13" spans="1:11" ht="12" customHeight="1">
      <c r="A13" s="135"/>
      <c r="B13" s="8"/>
      <c r="C13" s="8" t="s">
        <v>19</v>
      </c>
      <c r="D13" s="23">
        <v>19280</v>
      </c>
      <c r="E13" s="22">
        <v>17934</v>
      </c>
      <c r="F13" s="23">
        <v>16802</v>
      </c>
      <c r="G13" s="23">
        <v>19118</v>
      </c>
      <c r="H13" s="23">
        <v>20431</v>
      </c>
      <c r="I13" s="22">
        <v>18000</v>
      </c>
      <c r="J13" s="23"/>
      <c r="K13" s="23"/>
    </row>
    <row r="14" spans="1:11" ht="12" customHeight="1">
      <c r="A14" s="136"/>
      <c r="B14" s="9"/>
      <c r="C14" s="329" t="s">
        <v>185</v>
      </c>
      <c r="D14" s="137">
        <v>359</v>
      </c>
      <c r="E14" s="138">
        <v>359</v>
      </c>
      <c r="F14" s="137">
        <v>360</v>
      </c>
      <c r="G14" s="137">
        <v>0</v>
      </c>
      <c r="H14" s="137">
        <v>0</v>
      </c>
      <c r="I14" s="138">
        <v>559</v>
      </c>
      <c r="J14" s="137"/>
      <c r="K14" s="137"/>
    </row>
    <row r="15" spans="1:11" ht="12" customHeight="1">
      <c r="A15" s="135"/>
      <c r="B15" s="8"/>
      <c r="C15" s="8"/>
      <c r="D15" s="23"/>
      <c r="E15" s="22"/>
      <c r="F15" s="23"/>
      <c r="G15" s="23"/>
      <c r="H15" s="23"/>
      <c r="I15" s="22"/>
      <c r="J15" s="23"/>
      <c r="K15" s="23"/>
    </row>
    <row r="16" spans="1:11" ht="12" customHeight="1">
      <c r="A16" s="139"/>
      <c r="B16" s="108" t="s">
        <v>20</v>
      </c>
      <c r="C16" s="108"/>
      <c r="D16" s="24">
        <f>SUM(D9:D14)</f>
        <v>205479</v>
      </c>
      <c r="E16" s="24">
        <f>SUM(E9:E14)</f>
        <v>215762</v>
      </c>
      <c r="F16" s="24">
        <f>SUM(F9:F14)</f>
        <v>216737</v>
      </c>
      <c r="G16" s="24">
        <f>SUM(G9:G14)</f>
        <v>233427</v>
      </c>
      <c r="H16" s="24">
        <f>SUM(H9:H14)</f>
        <v>220951</v>
      </c>
      <c r="I16" s="24">
        <v>221541</v>
      </c>
      <c r="J16" s="24"/>
      <c r="K16" s="24"/>
    </row>
    <row r="17" spans="1:11" ht="12" customHeight="1">
      <c r="A17" s="135"/>
      <c r="B17" s="8"/>
      <c r="C17" s="8"/>
      <c r="D17" s="23"/>
      <c r="E17" s="22"/>
      <c r="F17" s="23"/>
      <c r="G17" s="23"/>
      <c r="H17" s="23"/>
      <c r="I17" s="22"/>
      <c r="J17" s="23"/>
      <c r="K17" s="23"/>
    </row>
    <row r="18" spans="1:11" ht="12" customHeight="1">
      <c r="A18" s="135"/>
      <c r="B18" s="7" t="s">
        <v>21</v>
      </c>
      <c r="C18" s="8"/>
      <c r="D18" s="23"/>
      <c r="E18" s="22"/>
      <c r="F18" s="23"/>
      <c r="G18" s="23"/>
      <c r="H18" s="23"/>
      <c r="I18" s="22"/>
      <c r="J18" s="23"/>
      <c r="K18" s="23"/>
    </row>
    <row r="19" spans="1:11" ht="12" customHeight="1">
      <c r="A19" s="135"/>
      <c r="B19" s="8"/>
      <c r="C19" s="8"/>
      <c r="D19" s="23"/>
      <c r="E19" s="22"/>
      <c r="F19" s="23"/>
      <c r="G19" s="23"/>
      <c r="H19" s="23"/>
      <c r="I19" s="22"/>
      <c r="J19" s="23"/>
      <c r="K19" s="23"/>
    </row>
    <row r="20" spans="1:11" ht="12" customHeight="1">
      <c r="A20" s="135"/>
      <c r="B20" s="8"/>
      <c r="C20" s="8" t="s">
        <v>108</v>
      </c>
      <c r="D20" s="23">
        <v>454050</v>
      </c>
      <c r="E20" s="22">
        <v>448436</v>
      </c>
      <c r="F20" s="23">
        <v>442821</v>
      </c>
      <c r="G20" s="23">
        <v>443147</v>
      </c>
      <c r="H20" s="23">
        <v>429939</v>
      </c>
      <c r="I20" s="22">
        <v>427096</v>
      </c>
      <c r="J20" s="23"/>
      <c r="K20" s="23"/>
    </row>
    <row r="21" spans="1:11" ht="12" customHeight="1">
      <c r="A21" s="135"/>
      <c r="B21" s="8"/>
      <c r="C21" s="8" t="s">
        <v>207</v>
      </c>
      <c r="D21" s="23">
        <v>0</v>
      </c>
      <c r="E21" s="22">
        <v>0</v>
      </c>
      <c r="F21" s="23">
        <v>0</v>
      </c>
      <c r="G21" s="23">
        <v>0</v>
      </c>
      <c r="H21" s="23">
        <v>111256</v>
      </c>
      <c r="I21" s="22">
        <v>109831</v>
      </c>
      <c r="J21" s="23"/>
      <c r="K21" s="23"/>
    </row>
    <row r="22" spans="1:11" ht="13.5" customHeight="1">
      <c r="A22" s="135"/>
      <c r="B22" s="8"/>
      <c r="C22" s="11" t="s">
        <v>159</v>
      </c>
      <c r="D22" s="23">
        <v>221902</v>
      </c>
      <c r="E22" s="22">
        <v>218557</v>
      </c>
      <c r="F22" s="23">
        <v>215109</v>
      </c>
      <c r="G22" s="23">
        <v>234848</v>
      </c>
      <c r="H22" s="23">
        <v>226968</v>
      </c>
      <c r="I22" s="22">
        <v>221031</v>
      </c>
      <c r="J22" s="23"/>
      <c r="K22" s="23"/>
    </row>
    <row r="23" spans="1:11" ht="13.5" customHeight="1">
      <c r="A23" s="135"/>
      <c r="B23" s="8"/>
      <c r="C23" s="11" t="s">
        <v>186</v>
      </c>
      <c r="D23" s="23">
        <v>212700</v>
      </c>
      <c r="E23" s="22">
        <v>212933</v>
      </c>
      <c r="F23" s="23">
        <v>212933</v>
      </c>
      <c r="G23" s="23">
        <v>213104</v>
      </c>
      <c r="H23" s="23">
        <v>213104</v>
      </c>
      <c r="I23" s="22">
        <v>213104</v>
      </c>
      <c r="J23" s="23"/>
      <c r="K23" s="23"/>
    </row>
    <row r="24" spans="1:11" ht="12" customHeight="1">
      <c r="A24" s="135"/>
      <c r="B24" s="8"/>
      <c r="C24" s="8" t="s">
        <v>22</v>
      </c>
      <c r="D24" s="23">
        <v>1719</v>
      </c>
      <c r="E24" s="22">
        <v>1112</v>
      </c>
      <c r="F24" s="23">
        <v>1135</v>
      </c>
      <c r="G24" s="23">
        <v>1393</v>
      </c>
      <c r="H24" s="23">
        <v>1494</v>
      </c>
      <c r="I24" s="22">
        <v>1204</v>
      </c>
      <c r="J24" s="23"/>
      <c r="K24" s="23"/>
    </row>
    <row r="25" spans="1:11" ht="12" customHeight="1">
      <c r="A25" s="135"/>
      <c r="B25" s="8"/>
      <c r="C25" s="8" t="s">
        <v>23</v>
      </c>
      <c r="D25" s="23">
        <v>67</v>
      </c>
      <c r="E25" s="22">
        <v>74</v>
      </c>
      <c r="F25" s="23">
        <v>75</v>
      </c>
      <c r="G25" s="23">
        <v>77</v>
      </c>
      <c r="H25" s="23">
        <v>94</v>
      </c>
      <c r="I25" s="22">
        <v>15</v>
      </c>
      <c r="J25" s="23"/>
      <c r="K25" s="23"/>
    </row>
    <row r="26" spans="1:11" ht="12" customHeight="1">
      <c r="A26" s="135"/>
      <c r="B26" s="8"/>
      <c r="C26" s="420" t="s">
        <v>205</v>
      </c>
      <c r="D26" s="23">
        <v>0</v>
      </c>
      <c r="E26" s="22">
        <v>0</v>
      </c>
      <c r="F26" s="23">
        <v>0</v>
      </c>
      <c r="G26" s="23">
        <v>24985</v>
      </c>
      <c r="H26" s="23">
        <v>23608</v>
      </c>
      <c r="I26" s="22">
        <v>22831</v>
      </c>
      <c r="J26" s="23"/>
      <c r="K26" s="23"/>
    </row>
    <row r="27" spans="1:11" ht="12" customHeight="1">
      <c r="A27" s="136"/>
      <c r="B27" s="9"/>
      <c r="C27" s="421" t="s">
        <v>193</v>
      </c>
      <c r="D27" s="137">
        <v>27955</v>
      </c>
      <c r="E27" s="138">
        <v>30945</v>
      </c>
      <c r="F27" s="137">
        <v>28447</v>
      </c>
      <c r="G27" s="137">
        <v>5015</v>
      </c>
      <c r="H27" s="137">
        <v>4942</v>
      </c>
      <c r="I27" s="138">
        <v>4759</v>
      </c>
      <c r="J27" s="137"/>
      <c r="K27" s="137"/>
    </row>
    <row r="28" spans="1:11" ht="12" customHeight="1">
      <c r="A28" s="135"/>
      <c r="B28" s="8"/>
      <c r="C28" s="8"/>
      <c r="D28" s="23"/>
      <c r="E28" s="22"/>
      <c r="F28" s="23"/>
      <c r="G28" s="23"/>
      <c r="H28" s="23"/>
      <c r="I28" s="22"/>
      <c r="J28" s="23"/>
      <c r="K28" s="23"/>
    </row>
    <row r="29" spans="1:11" ht="12" customHeight="1">
      <c r="A29" s="139"/>
      <c r="B29" s="108" t="s">
        <v>24</v>
      </c>
      <c r="C29" s="108"/>
      <c r="D29" s="24">
        <f>SUM(D20:D28)</f>
        <v>918393</v>
      </c>
      <c r="E29" s="24">
        <f>SUM(E20:E28)</f>
        <v>912057</v>
      </c>
      <c r="F29" s="24">
        <f>SUM(F20:F27)</f>
        <v>900520</v>
      </c>
      <c r="G29" s="24">
        <f>SUM(G20:G28)</f>
        <v>922569</v>
      </c>
      <c r="H29" s="24">
        <f>SUM(H20:H28)</f>
        <v>1011405</v>
      </c>
      <c r="I29" s="24">
        <v>999871</v>
      </c>
      <c r="J29" s="24"/>
      <c r="K29" s="24"/>
    </row>
    <row r="30" spans="1:11" ht="12" customHeight="1">
      <c r="A30" s="135"/>
      <c r="B30" s="8"/>
      <c r="C30" s="8"/>
      <c r="D30" s="26"/>
      <c r="E30" s="25"/>
      <c r="F30" s="26"/>
      <c r="G30" s="26"/>
      <c r="H30" s="26"/>
      <c r="I30" s="25"/>
      <c r="J30" s="26"/>
      <c r="K30" s="26"/>
    </row>
    <row r="31" spans="1:11" ht="12" customHeight="1" thickBot="1">
      <c r="A31" s="140" t="s">
        <v>25</v>
      </c>
      <c r="B31" s="13"/>
      <c r="C31" s="13"/>
      <c r="D31" s="27">
        <f>SUM(D16+D29)</f>
        <v>1123872</v>
      </c>
      <c r="E31" s="27">
        <f>SUM(E16+E29)</f>
        <v>1127819</v>
      </c>
      <c r="F31" s="27">
        <f>SUM(F29,F16)</f>
        <v>1117257</v>
      </c>
      <c r="G31" s="27">
        <f>SUM(G16+G29)</f>
        <v>1155996</v>
      </c>
      <c r="H31" s="27">
        <f>SUM(H16+H29)</f>
        <v>1232356</v>
      </c>
      <c r="I31" s="27">
        <v>1221412</v>
      </c>
      <c r="J31" s="27"/>
      <c r="K31" s="27"/>
    </row>
    <row r="32" spans="1:11" ht="12" customHeight="1" thickTop="1">
      <c r="A32" s="135"/>
      <c r="B32" s="8"/>
      <c r="C32" s="8"/>
      <c r="D32" s="23"/>
      <c r="E32" s="22"/>
      <c r="F32" s="23"/>
      <c r="G32" s="23"/>
      <c r="H32" s="23"/>
      <c r="I32" s="22"/>
      <c r="J32" s="23"/>
      <c r="K32" s="23"/>
    </row>
    <row r="33" spans="1:11" ht="12" customHeight="1">
      <c r="A33" s="134" t="s">
        <v>26</v>
      </c>
      <c r="B33" s="8"/>
      <c r="C33" s="8"/>
      <c r="D33" s="23"/>
      <c r="E33" s="22"/>
      <c r="F33" s="23"/>
      <c r="G33" s="23"/>
      <c r="H33" s="23"/>
      <c r="I33" s="22"/>
      <c r="J33" s="23"/>
      <c r="K33" s="23"/>
    </row>
    <row r="34" spans="1:11" ht="12" customHeight="1">
      <c r="A34" s="135"/>
      <c r="B34" s="8"/>
      <c r="C34" s="8"/>
      <c r="D34" s="23"/>
      <c r="E34" s="22"/>
      <c r="F34" s="23"/>
      <c r="G34" s="23"/>
      <c r="H34" s="23"/>
      <c r="I34" s="22"/>
      <c r="J34" s="23"/>
      <c r="K34" s="23"/>
    </row>
    <row r="35" spans="1:11" ht="12" customHeight="1">
      <c r="A35" s="135"/>
      <c r="B35" s="7" t="s">
        <v>27</v>
      </c>
      <c r="C35" s="8"/>
      <c r="D35" s="23"/>
      <c r="E35" s="22"/>
      <c r="F35" s="23"/>
      <c r="G35" s="23"/>
      <c r="H35" s="23"/>
      <c r="I35" s="22"/>
      <c r="J35" s="23"/>
      <c r="K35" s="23"/>
    </row>
    <row r="36" spans="1:11" ht="12" customHeight="1">
      <c r="A36" s="135"/>
      <c r="B36" s="8"/>
      <c r="D36" s="23"/>
      <c r="E36" s="22"/>
      <c r="F36" s="23"/>
      <c r="G36" s="23"/>
      <c r="H36" s="23"/>
      <c r="I36" s="22"/>
      <c r="J36" s="23"/>
      <c r="K36" s="23"/>
    </row>
    <row r="37" spans="1:11" ht="12" customHeight="1">
      <c r="A37" s="135"/>
      <c r="B37" s="8"/>
      <c r="C37" s="8" t="s">
        <v>28</v>
      </c>
      <c r="D37" s="23">
        <v>81110</v>
      </c>
      <c r="E37" s="22">
        <v>111614</v>
      </c>
      <c r="F37" s="23">
        <v>94752</v>
      </c>
      <c r="G37" s="23">
        <v>111144</v>
      </c>
      <c r="H37" s="23">
        <v>134119</v>
      </c>
      <c r="I37" s="22">
        <v>135824</v>
      </c>
      <c r="J37" s="23"/>
      <c r="K37" s="23"/>
    </row>
    <row r="38" spans="1:11" ht="12" customHeight="1">
      <c r="A38" s="135"/>
      <c r="B38" s="8"/>
      <c r="C38" s="8" t="s">
        <v>206</v>
      </c>
      <c r="D38" s="23">
        <v>0</v>
      </c>
      <c r="E38" s="22">
        <v>0</v>
      </c>
      <c r="F38" s="23">
        <v>0</v>
      </c>
      <c r="G38" s="23">
        <v>0</v>
      </c>
      <c r="H38" s="23">
        <v>16976</v>
      </c>
      <c r="I38" s="22">
        <v>17234</v>
      </c>
      <c r="J38" s="23"/>
      <c r="K38" s="23"/>
    </row>
    <row r="39" spans="1:11" ht="12" customHeight="1">
      <c r="A39" s="135"/>
      <c r="B39" s="8"/>
      <c r="C39" s="8" t="s">
        <v>29</v>
      </c>
      <c r="D39" s="23">
        <v>10561</v>
      </c>
      <c r="E39" s="22">
        <v>9505</v>
      </c>
      <c r="F39" s="23">
        <v>9707</v>
      </c>
      <c r="G39" s="23">
        <v>9228</v>
      </c>
      <c r="H39" s="23">
        <v>8246</v>
      </c>
      <c r="I39" s="22">
        <v>8336</v>
      </c>
      <c r="J39" s="23"/>
      <c r="K39" s="23"/>
    </row>
    <row r="40" spans="1:11" ht="12" customHeight="1">
      <c r="A40" s="135"/>
      <c r="B40" s="8"/>
      <c r="C40" s="8" t="s">
        <v>30</v>
      </c>
      <c r="D40" s="23">
        <v>109516</v>
      </c>
      <c r="E40" s="22">
        <v>110784</v>
      </c>
      <c r="F40" s="23">
        <v>117457</v>
      </c>
      <c r="G40" s="23">
        <v>175312</v>
      </c>
      <c r="H40" s="23">
        <v>114893</v>
      </c>
      <c r="I40" s="22">
        <v>116139</v>
      </c>
      <c r="J40" s="23"/>
      <c r="K40" s="23"/>
    </row>
    <row r="41" spans="1:11" ht="12" customHeight="1">
      <c r="A41" s="135"/>
      <c r="B41" s="8"/>
      <c r="C41" s="8" t="s">
        <v>31</v>
      </c>
      <c r="D41" s="23">
        <v>847</v>
      </c>
      <c r="E41" s="22">
        <v>1111</v>
      </c>
      <c r="F41" s="23">
        <v>885</v>
      </c>
      <c r="G41" s="23">
        <v>343</v>
      </c>
      <c r="H41" s="23">
        <v>1207</v>
      </c>
      <c r="I41" s="22">
        <v>1510</v>
      </c>
      <c r="J41" s="23"/>
      <c r="K41" s="23"/>
    </row>
    <row r="42" spans="1:11" ht="12" customHeight="1">
      <c r="A42" s="135"/>
      <c r="B42" s="8"/>
      <c r="C42" s="8" t="s">
        <v>32</v>
      </c>
      <c r="D42" s="23">
        <v>3029</v>
      </c>
      <c r="E42" s="22">
        <v>2623</v>
      </c>
      <c r="F42" s="23">
        <v>3112</v>
      </c>
      <c r="G42" s="23">
        <v>3418</v>
      </c>
      <c r="H42" s="23">
        <v>4045</v>
      </c>
      <c r="I42" s="22">
        <v>2713</v>
      </c>
      <c r="J42" s="23"/>
      <c r="K42" s="23"/>
    </row>
    <row r="43" spans="1:11" ht="12" customHeight="1">
      <c r="A43" s="136"/>
      <c r="B43" s="9"/>
      <c r="C43" s="9" t="s">
        <v>33</v>
      </c>
      <c r="D43" s="137">
        <v>46545</v>
      </c>
      <c r="E43" s="138">
        <v>51612</v>
      </c>
      <c r="F43" s="137">
        <v>39125</v>
      </c>
      <c r="G43" s="137">
        <v>41395</v>
      </c>
      <c r="H43" s="137">
        <v>42872</v>
      </c>
      <c r="I43" s="138">
        <v>41177</v>
      </c>
      <c r="J43" s="137"/>
      <c r="K43" s="137"/>
    </row>
    <row r="44" spans="1:11" ht="12" customHeight="1">
      <c r="A44" s="135"/>
      <c r="B44" s="8"/>
      <c r="C44" s="8"/>
      <c r="D44" s="23"/>
      <c r="E44" s="22"/>
      <c r="F44" s="23"/>
      <c r="G44" s="23"/>
      <c r="H44" s="23"/>
      <c r="I44" s="22"/>
      <c r="J44" s="23"/>
      <c r="K44" s="23"/>
    </row>
    <row r="45" spans="1:11" ht="12" customHeight="1">
      <c r="A45" s="139"/>
      <c r="B45" s="108" t="s">
        <v>34</v>
      </c>
      <c r="C45" s="108"/>
      <c r="D45" s="24">
        <v>251608</v>
      </c>
      <c r="E45" s="24">
        <f>SUM(E37:E43)</f>
        <v>287249</v>
      </c>
      <c r="F45" s="24">
        <f>SUM(F37:F43)</f>
        <v>265038</v>
      </c>
      <c r="G45" s="24">
        <f>SUM(G37:G43)</f>
        <v>340840</v>
      </c>
      <c r="H45" s="24">
        <f>SUM(H37:H43)</f>
        <v>322358</v>
      </c>
      <c r="I45" s="24">
        <v>322933</v>
      </c>
      <c r="J45" s="24"/>
      <c r="K45" s="24"/>
    </row>
    <row r="46" spans="1:11" ht="12" customHeight="1">
      <c r="A46" s="135"/>
      <c r="B46" s="8"/>
      <c r="C46" s="8"/>
      <c r="D46" s="23"/>
      <c r="E46" s="22"/>
      <c r="F46" s="23"/>
      <c r="G46" s="23"/>
      <c r="H46" s="23"/>
      <c r="I46" s="22"/>
      <c r="J46" s="23"/>
      <c r="K46" s="23"/>
    </row>
    <row r="47" spans="1:11" ht="12" customHeight="1">
      <c r="A47" s="135"/>
      <c r="B47" s="7" t="s">
        <v>35</v>
      </c>
      <c r="C47" s="8"/>
      <c r="D47" s="23"/>
      <c r="E47" s="22"/>
      <c r="F47" s="23"/>
      <c r="G47" s="23"/>
      <c r="H47" s="23"/>
      <c r="I47" s="22"/>
      <c r="J47" s="23"/>
      <c r="K47" s="23"/>
    </row>
    <row r="48" spans="1:11" ht="12" customHeight="1">
      <c r="A48" s="135"/>
      <c r="B48" s="8"/>
      <c r="D48" s="23"/>
      <c r="E48" s="22"/>
      <c r="F48" s="23"/>
      <c r="G48" s="23"/>
      <c r="H48" s="23"/>
      <c r="I48" s="22"/>
      <c r="J48" s="23"/>
      <c r="K48" s="23"/>
    </row>
    <row r="49" spans="1:11" ht="12" customHeight="1">
      <c r="A49" s="135"/>
      <c r="B49" s="8"/>
      <c r="C49" s="8" t="s">
        <v>28</v>
      </c>
      <c r="D49" s="23">
        <v>195202</v>
      </c>
      <c r="E49" s="22">
        <v>175601</v>
      </c>
      <c r="F49" s="23">
        <v>173858</v>
      </c>
      <c r="G49" s="23">
        <v>123349</v>
      </c>
      <c r="H49" s="23">
        <v>122292</v>
      </c>
      <c r="I49" s="22">
        <v>127713</v>
      </c>
      <c r="J49" s="23"/>
      <c r="K49" s="23"/>
    </row>
    <row r="50" spans="1:11" ht="12" customHeight="1">
      <c r="A50" s="135"/>
      <c r="B50" s="8"/>
      <c r="C50" s="8" t="s">
        <v>206</v>
      </c>
      <c r="D50" s="23">
        <v>0</v>
      </c>
      <c r="E50" s="22">
        <v>0</v>
      </c>
      <c r="F50" s="23">
        <v>0</v>
      </c>
      <c r="G50" s="23">
        <v>0</v>
      </c>
      <c r="H50" s="23">
        <v>96257</v>
      </c>
      <c r="I50" s="22">
        <v>95353</v>
      </c>
      <c r="J50" s="23"/>
      <c r="K50" s="23"/>
    </row>
    <row r="51" spans="1:11" ht="12" customHeight="1">
      <c r="A51" s="135"/>
      <c r="B51" s="8"/>
      <c r="C51" s="8" t="s">
        <v>29</v>
      </c>
      <c r="D51" s="23">
        <v>46113</v>
      </c>
      <c r="E51" s="22">
        <v>45080</v>
      </c>
      <c r="F51" s="23">
        <v>44455</v>
      </c>
      <c r="G51" s="23">
        <v>47919</v>
      </c>
      <c r="H51" s="23">
        <v>43364</v>
      </c>
      <c r="I51" s="22">
        <v>42263</v>
      </c>
      <c r="J51" s="23"/>
      <c r="K51" s="23"/>
    </row>
    <row r="52" spans="1:11" ht="12" customHeight="1">
      <c r="A52" s="135"/>
      <c r="B52" s="8"/>
      <c r="C52" s="8" t="s">
        <v>36</v>
      </c>
      <c r="D52" s="23">
        <v>14826</v>
      </c>
      <c r="E52" s="22">
        <v>15403</v>
      </c>
      <c r="F52" s="23">
        <v>16014</v>
      </c>
      <c r="G52" s="23">
        <v>17246</v>
      </c>
      <c r="H52" s="23">
        <v>17426</v>
      </c>
      <c r="I52" s="22">
        <v>17966</v>
      </c>
      <c r="J52" s="23"/>
      <c r="K52" s="23"/>
    </row>
    <row r="53" spans="1:11" ht="12" customHeight="1">
      <c r="A53" s="135"/>
      <c r="B53" s="8"/>
      <c r="C53" s="8" t="s">
        <v>37</v>
      </c>
      <c r="D53" s="23">
        <v>9335</v>
      </c>
      <c r="E53" s="22">
        <v>9554</v>
      </c>
      <c r="F53" s="23">
        <v>9519</v>
      </c>
      <c r="G53" s="23">
        <v>11265</v>
      </c>
      <c r="H53" s="23">
        <v>11572</v>
      </c>
      <c r="I53" s="22">
        <v>10736</v>
      </c>
      <c r="J53" s="23"/>
      <c r="K53" s="23"/>
    </row>
    <row r="54" spans="1:11" ht="12" customHeight="1">
      <c r="A54" s="136"/>
      <c r="B54" s="9"/>
      <c r="C54" s="9" t="s">
        <v>38</v>
      </c>
      <c r="D54" s="137">
        <v>424</v>
      </c>
      <c r="E54" s="138">
        <v>527</v>
      </c>
      <c r="F54" s="137">
        <v>504</v>
      </c>
      <c r="G54" s="137">
        <v>445</v>
      </c>
      <c r="H54" s="137">
        <v>483</v>
      </c>
      <c r="I54" s="138">
        <v>465</v>
      </c>
      <c r="J54" s="137"/>
      <c r="K54" s="137"/>
    </row>
    <row r="55" spans="1:11" ht="12" customHeight="1">
      <c r="A55" s="135"/>
      <c r="B55" s="8"/>
      <c r="D55" s="23"/>
      <c r="E55" s="22"/>
      <c r="F55" s="23"/>
      <c r="G55" s="23"/>
      <c r="H55" s="23"/>
      <c r="I55" s="22"/>
      <c r="J55" s="23"/>
      <c r="K55" s="23"/>
    </row>
    <row r="56" spans="1:11" ht="12" customHeight="1">
      <c r="A56" s="141"/>
      <c r="B56" s="108" t="s">
        <v>39</v>
      </c>
      <c r="C56" s="109"/>
      <c r="D56" s="24">
        <v>265900</v>
      </c>
      <c r="E56" s="24">
        <f>SUM(E49:E54)</f>
        <v>246165</v>
      </c>
      <c r="F56" s="24">
        <f>SUM(F49:F54)</f>
        <v>244350</v>
      </c>
      <c r="G56" s="24">
        <f>SUM(G49:G54)</f>
        <v>200224</v>
      </c>
      <c r="H56" s="24">
        <f>SUM(H49:H54)</f>
        <v>291394</v>
      </c>
      <c r="I56" s="24">
        <v>294496</v>
      </c>
      <c r="J56" s="24"/>
      <c r="K56" s="24"/>
    </row>
    <row r="57" spans="1:11" ht="12" customHeight="1">
      <c r="A57" s="142"/>
      <c r="D57" s="23"/>
      <c r="E57" s="22"/>
      <c r="F57" s="23"/>
      <c r="G57" s="23"/>
      <c r="H57" s="23"/>
      <c r="I57" s="22"/>
      <c r="J57" s="23"/>
      <c r="K57" s="23"/>
    </row>
    <row r="58" spans="1:11" ht="12" customHeight="1">
      <c r="A58" s="143" t="s">
        <v>40</v>
      </c>
      <c r="B58" s="108"/>
      <c r="C58" s="108"/>
      <c r="D58" s="24">
        <v>517508</v>
      </c>
      <c r="E58" s="24">
        <f>SUM(E45+E56)</f>
        <v>533414</v>
      </c>
      <c r="F58" s="24">
        <f>SUM(F56,F45)</f>
        <v>509388</v>
      </c>
      <c r="G58" s="24">
        <f>SUM(G45+G56)</f>
        <v>541064</v>
      </c>
      <c r="H58" s="24">
        <f>SUM(H45+H56)</f>
        <v>613752</v>
      </c>
      <c r="I58" s="24">
        <v>617429</v>
      </c>
      <c r="J58" s="24"/>
      <c r="K58" s="24"/>
    </row>
    <row r="59" spans="1:11" ht="12" customHeight="1">
      <c r="A59" s="135"/>
      <c r="B59" s="8"/>
      <c r="C59" s="8"/>
      <c r="D59" s="23"/>
      <c r="E59" s="22"/>
      <c r="F59" s="23"/>
      <c r="G59" s="23"/>
      <c r="H59" s="23"/>
      <c r="I59" s="22"/>
      <c r="J59" s="23"/>
      <c r="K59" s="23"/>
    </row>
    <row r="60" spans="1:11" ht="12" customHeight="1">
      <c r="A60" s="134" t="s">
        <v>41</v>
      </c>
      <c r="B60" s="8"/>
      <c r="C60" s="8"/>
      <c r="D60" s="23"/>
      <c r="E60" s="22"/>
      <c r="F60" s="23"/>
      <c r="G60" s="23"/>
      <c r="H60" s="23"/>
      <c r="I60" s="22"/>
      <c r="J60" s="23"/>
      <c r="K60" s="23"/>
    </row>
    <row r="61" spans="1:11" ht="12" customHeight="1">
      <c r="A61" s="135"/>
      <c r="B61" s="8"/>
      <c r="C61" s="8"/>
      <c r="D61" s="23"/>
      <c r="E61" s="22"/>
      <c r="F61" s="23"/>
      <c r="G61" s="23"/>
      <c r="H61" s="23"/>
      <c r="I61" s="22"/>
      <c r="J61" s="23"/>
      <c r="K61" s="23"/>
    </row>
    <row r="62" spans="1:11" ht="12" customHeight="1">
      <c r="A62" s="135"/>
      <c r="B62" s="7" t="s">
        <v>42</v>
      </c>
      <c r="C62" s="8"/>
      <c r="D62" s="23"/>
      <c r="E62" s="22"/>
      <c r="F62" s="23"/>
      <c r="G62" s="23"/>
      <c r="H62" s="23"/>
      <c r="I62" s="22"/>
      <c r="J62" s="23"/>
      <c r="K62" s="23"/>
    </row>
    <row r="63" spans="1:11" ht="12" customHeight="1">
      <c r="A63" s="135"/>
      <c r="B63" s="8"/>
      <c r="C63" s="8" t="s">
        <v>43</v>
      </c>
      <c r="D63" s="23">
        <v>104275</v>
      </c>
      <c r="E63" s="22">
        <v>104275</v>
      </c>
      <c r="F63" s="23">
        <v>104275</v>
      </c>
      <c r="G63" s="23">
        <v>104275</v>
      </c>
      <c r="H63" s="23">
        <v>104275</v>
      </c>
      <c r="I63" s="22">
        <v>104275</v>
      </c>
      <c r="J63" s="23"/>
      <c r="K63" s="23"/>
    </row>
    <row r="64" spans="1:11" ht="12" customHeight="1">
      <c r="A64" s="135"/>
      <c r="B64" s="8"/>
      <c r="C64" s="8" t="s">
        <v>176</v>
      </c>
      <c r="D64" s="23">
        <v>27264</v>
      </c>
      <c r="E64" s="22">
        <v>27264</v>
      </c>
      <c r="F64" s="23">
        <v>27264</v>
      </c>
      <c r="G64" s="23">
        <v>27263</v>
      </c>
      <c r="H64" s="23">
        <v>27263</v>
      </c>
      <c r="I64" s="22">
        <v>27263</v>
      </c>
      <c r="J64" s="23"/>
      <c r="K64" s="23"/>
    </row>
    <row r="65" spans="1:11" ht="12" customHeight="1">
      <c r="A65" s="135"/>
      <c r="B65" s="8"/>
      <c r="C65" s="8" t="s">
        <v>109</v>
      </c>
      <c r="D65" s="23">
        <v>-2532</v>
      </c>
      <c r="E65" s="22">
        <v>-3991</v>
      </c>
      <c r="F65" s="23">
        <v>-3991</v>
      </c>
      <c r="G65" s="23">
        <v>-3991</v>
      </c>
      <c r="H65" s="23">
        <v>-3991</v>
      </c>
      <c r="I65" s="22">
        <v>-3991</v>
      </c>
      <c r="J65" s="23"/>
      <c r="K65" s="23"/>
    </row>
    <row r="66" spans="1:11" ht="12" customHeight="1">
      <c r="A66" s="135"/>
      <c r="B66" s="8"/>
      <c r="C66" s="8" t="s">
        <v>44</v>
      </c>
      <c r="D66" s="23">
        <v>420760</v>
      </c>
      <c r="E66" s="22">
        <v>408424</v>
      </c>
      <c r="F66" s="23">
        <v>421829</v>
      </c>
      <c r="G66" s="23">
        <v>429294</v>
      </c>
      <c r="H66" s="23">
        <v>432407</v>
      </c>
      <c r="I66" s="22">
        <v>419727</v>
      </c>
      <c r="J66" s="23"/>
      <c r="K66" s="23"/>
    </row>
    <row r="67" spans="1:11" ht="12" customHeight="1">
      <c r="A67" s="136"/>
      <c r="B67" s="9"/>
      <c r="C67" s="9" t="s">
        <v>45</v>
      </c>
      <c r="D67" s="137">
        <v>21938</v>
      </c>
      <c r="E67" s="138">
        <v>24669</v>
      </c>
      <c r="F67" s="137">
        <v>24038</v>
      </c>
      <c r="G67" s="137">
        <v>23650</v>
      </c>
      <c r="H67" s="137">
        <v>23438</v>
      </c>
      <c r="I67" s="138">
        <v>23832</v>
      </c>
      <c r="J67" s="137"/>
      <c r="K67" s="137"/>
    </row>
    <row r="68" spans="1:11" ht="12" customHeight="1">
      <c r="A68" s="135"/>
      <c r="B68" s="7" t="s">
        <v>46</v>
      </c>
      <c r="C68" s="8"/>
      <c r="D68" s="23">
        <v>571705</v>
      </c>
      <c r="E68" s="22">
        <v>560641</v>
      </c>
      <c r="F68" s="23">
        <f>SUM(F63:F67)</f>
        <v>573415</v>
      </c>
      <c r="G68" s="23">
        <f>SUM(G63:G67)</f>
        <v>580491</v>
      </c>
      <c r="H68" s="23">
        <f>SUM(H63:H67)</f>
        <v>583392</v>
      </c>
      <c r="I68" s="22">
        <v>571106</v>
      </c>
      <c r="J68" s="23"/>
      <c r="K68" s="23"/>
    </row>
    <row r="69" spans="1:11" ht="12" customHeight="1">
      <c r="A69" s="136"/>
      <c r="B69" s="10" t="s">
        <v>12</v>
      </c>
      <c r="C69" s="10"/>
      <c r="D69" s="137">
        <v>34659</v>
      </c>
      <c r="E69" s="138">
        <v>33764</v>
      </c>
      <c r="F69" s="137">
        <v>34454</v>
      </c>
      <c r="G69" s="137">
        <v>34441</v>
      </c>
      <c r="H69" s="137">
        <v>35212</v>
      </c>
      <c r="I69" s="138">
        <v>32877</v>
      </c>
      <c r="J69" s="137"/>
      <c r="K69" s="137"/>
    </row>
    <row r="70" spans="1:11" ht="12" customHeight="1">
      <c r="A70" s="143" t="s">
        <v>47</v>
      </c>
      <c r="B70" s="109"/>
      <c r="C70" s="108"/>
      <c r="D70" s="24">
        <v>606364</v>
      </c>
      <c r="E70" s="24">
        <v>594405</v>
      </c>
      <c r="F70" s="24">
        <f>SUM(F69,F68)</f>
        <v>607869</v>
      </c>
      <c r="G70" s="24">
        <f>SUM(G68:G69)</f>
        <v>614932</v>
      </c>
      <c r="H70" s="24">
        <f>SUM(H68:H69)</f>
        <v>618604</v>
      </c>
      <c r="I70" s="24">
        <v>603983</v>
      </c>
      <c r="J70" s="24"/>
      <c r="K70" s="24"/>
    </row>
    <row r="71" spans="1:11" ht="12" customHeight="1">
      <c r="A71" s="135"/>
      <c r="B71" s="8"/>
      <c r="C71" s="8"/>
      <c r="D71" s="23"/>
      <c r="E71" s="22"/>
      <c r="F71" s="23"/>
      <c r="G71" s="23"/>
      <c r="H71" s="23"/>
      <c r="I71" s="22"/>
      <c r="J71" s="23"/>
      <c r="K71" s="23"/>
    </row>
    <row r="72" spans="1:11" ht="12" customHeight="1" thickBot="1">
      <c r="A72" s="140" t="s">
        <v>48</v>
      </c>
      <c r="B72" s="13"/>
      <c r="C72" s="13"/>
      <c r="D72" s="27">
        <v>1123872</v>
      </c>
      <c r="E72" s="27">
        <v>1127819</v>
      </c>
      <c r="F72" s="27">
        <f>SUM(F70,F58)</f>
        <v>1117257</v>
      </c>
      <c r="G72" s="27">
        <f>SUM(G58+G70)</f>
        <v>1155996</v>
      </c>
      <c r="H72" s="27">
        <f>SUM(H58+H70)</f>
        <v>1232356</v>
      </c>
      <c r="I72" s="27">
        <v>1221412</v>
      </c>
      <c r="J72" s="27"/>
      <c r="K72" s="27"/>
    </row>
    <row r="73" spans="1:11" ht="14" thickTop="1"/>
    <row r="74" spans="1:11" ht="13.5" customHeight="1">
      <c r="A74" s="11"/>
      <c r="D74" s="333"/>
    </row>
    <row r="76" spans="1:11" ht="13">
      <c r="A76" s="459"/>
      <c r="B76" s="459"/>
      <c r="C76" s="459"/>
    </row>
    <row r="77" spans="1:11" ht="13">
      <c r="A77" s="459"/>
      <c r="B77" s="459"/>
      <c r="C77" s="459"/>
    </row>
    <row r="78" spans="1:11" ht="13">
      <c r="A78" s="459"/>
      <c r="B78" s="459"/>
      <c r="C78" s="459"/>
    </row>
    <row r="79" spans="1:11" ht="13">
      <c r="A79" s="459"/>
      <c r="B79" s="459"/>
      <c r="C79" s="459"/>
    </row>
  </sheetData>
  <mergeCells count="3">
    <mergeCell ref="A76:C79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4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49"/>
  <sheetViews>
    <sheetView showGridLines="0" zoomScaleNormal="100" zoomScaleSheetLayoutView="10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B19" sqref="B19"/>
    </sheetView>
  </sheetViews>
  <sheetFormatPr defaultColWidth="12.54296875" defaultRowHeight="12" customHeight="1"/>
  <cols>
    <col min="1" max="2" width="3.54296875" style="15" customWidth="1"/>
    <col min="3" max="3" width="56" style="15" customWidth="1"/>
    <col min="4" max="6" width="12.54296875" style="2"/>
    <col min="7" max="7" width="12.54296875" style="2" customWidth="1"/>
    <col min="8" max="16384" width="12.54296875" style="2"/>
  </cols>
  <sheetData>
    <row r="1" spans="1:11" ht="12" customHeight="1">
      <c r="A1" s="382" t="s">
        <v>0</v>
      </c>
      <c r="B1" s="377"/>
      <c r="C1" s="378"/>
      <c r="D1" s="466">
        <v>2018</v>
      </c>
      <c r="E1" s="461"/>
      <c r="F1" s="461"/>
      <c r="G1" s="462"/>
      <c r="H1" s="466">
        <v>2019</v>
      </c>
      <c r="I1" s="461"/>
      <c r="J1" s="461"/>
      <c r="K1" s="462"/>
    </row>
    <row r="2" spans="1:11" ht="12" customHeight="1" thickBot="1">
      <c r="A2" s="383" t="s">
        <v>49</v>
      </c>
      <c r="B2" s="14"/>
      <c r="C2" s="379"/>
      <c r="D2" s="463"/>
      <c r="E2" s="464"/>
      <c r="F2" s="464"/>
      <c r="G2" s="465"/>
      <c r="H2" s="463"/>
      <c r="I2" s="464"/>
      <c r="J2" s="464"/>
      <c r="K2" s="465"/>
    </row>
    <row r="3" spans="1:11" ht="12" customHeight="1" thickBot="1">
      <c r="A3" s="380" t="s">
        <v>5</v>
      </c>
      <c r="B3" s="380"/>
      <c r="C3" s="381"/>
      <c r="D3" s="57" t="s">
        <v>124</v>
      </c>
      <c r="E3" s="57" t="s">
        <v>2</v>
      </c>
      <c r="F3" s="374" t="s">
        <v>187</v>
      </c>
      <c r="G3" s="374" t="s">
        <v>163</v>
      </c>
      <c r="H3" s="57" t="s">
        <v>124</v>
      </c>
      <c r="I3" s="57" t="s">
        <v>2</v>
      </c>
      <c r="J3" s="374" t="s">
        <v>187</v>
      </c>
      <c r="K3" s="57" t="s">
        <v>163</v>
      </c>
    </row>
    <row r="4" spans="1:11" ht="12" customHeight="1">
      <c r="C4" s="384"/>
      <c r="D4" s="29"/>
      <c r="E4" s="338"/>
      <c r="F4" s="29"/>
      <c r="G4" s="29"/>
      <c r="H4" s="29"/>
      <c r="I4" s="338"/>
      <c r="J4" s="29"/>
      <c r="K4" s="29"/>
    </row>
    <row r="5" spans="1:11" ht="12" customHeight="1">
      <c r="A5" s="385" t="s">
        <v>50</v>
      </c>
      <c r="C5" s="384"/>
      <c r="D5" s="29"/>
      <c r="E5" s="338"/>
      <c r="F5" s="29"/>
      <c r="G5" s="29"/>
      <c r="H5" s="29"/>
      <c r="I5" s="338"/>
      <c r="J5" s="29"/>
      <c r="K5" s="29"/>
    </row>
    <row r="6" spans="1:11" ht="12" customHeight="1">
      <c r="C6" s="384"/>
      <c r="D6" s="29"/>
      <c r="E6" s="338"/>
      <c r="F6" s="29"/>
      <c r="G6" s="29"/>
      <c r="H6" s="29"/>
      <c r="I6" s="338"/>
      <c r="J6" s="29"/>
      <c r="K6" s="29"/>
    </row>
    <row r="7" spans="1:11" ht="12" customHeight="1">
      <c r="C7" s="386" t="s">
        <v>11</v>
      </c>
      <c r="D7" s="30">
        <v>9514</v>
      </c>
      <c r="E7" s="339">
        <v>24232</v>
      </c>
      <c r="F7" s="30">
        <v>38745</v>
      </c>
      <c r="G7" s="30">
        <v>46449</v>
      </c>
      <c r="H7" s="30">
        <v>3982</v>
      </c>
      <c r="I7" s="339">
        <v>18483</v>
      </c>
      <c r="J7" s="30"/>
      <c r="K7" s="30"/>
    </row>
    <row r="8" spans="1:11" ht="12" customHeight="1">
      <c r="C8" s="386" t="s">
        <v>144</v>
      </c>
      <c r="D8" s="30">
        <v>26830</v>
      </c>
      <c r="E8" s="339">
        <v>55860</v>
      </c>
      <c r="F8" s="30">
        <v>85794</v>
      </c>
      <c r="G8" s="30">
        <v>115529</v>
      </c>
      <c r="H8" s="30">
        <v>33786</v>
      </c>
      <c r="I8" s="339">
        <v>65943</v>
      </c>
      <c r="J8" s="30"/>
      <c r="K8" s="30"/>
    </row>
    <row r="9" spans="1:11" ht="12" customHeight="1">
      <c r="C9" s="387" t="s">
        <v>51</v>
      </c>
      <c r="D9" s="30">
        <v>2295</v>
      </c>
      <c r="E9" s="339">
        <v>5663</v>
      </c>
      <c r="F9" s="30">
        <v>8984</v>
      </c>
      <c r="G9" s="30">
        <v>13333</v>
      </c>
      <c r="H9" s="30">
        <v>3079</v>
      </c>
      <c r="I9" s="339">
        <v>6936</v>
      </c>
      <c r="J9" s="30"/>
      <c r="K9" s="30"/>
    </row>
    <row r="10" spans="1:11" ht="12" customHeight="1">
      <c r="C10" s="386" t="s">
        <v>10</v>
      </c>
      <c r="D10" s="30">
        <v>4311</v>
      </c>
      <c r="E10" s="339">
        <v>7310</v>
      </c>
      <c r="F10" s="30">
        <v>12607</v>
      </c>
      <c r="G10" s="30">
        <v>17784</v>
      </c>
      <c r="H10" s="30">
        <v>5625</v>
      </c>
      <c r="I10" s="339">
        <v>12156</v>
      </c>
      <c r="J10" s="30"/>
      <c r="K10" s="30"/>
    </row>
    <row r="11" spans="1:11" ht="12" customHeight="1">
      <c r="C11" s="386" t="s">
        <v>188</v>
      </c>
      <c r="D11" s="30">
        <v>-395</v>
      </c>
      <c r="E11" s="339">
        <v>-307</v>
      </c>
      <c r="F11" s="30">
        <v>-330</v>
      </c>
      <c r="G11" s="30">
        <v>-588</v>
      </c>
      <c r="H11" s="30">
        <v>-100</v>
      </c>
      <c r="I11" s="339">
        <v>-215</v>
      </c>
      <c r="J11" s="30"/>
      <c r="K11" s="30"/>
    </row>
    <row r="12" spans="1:11" ht="12" customHeight="1">
      <c r="C12" s="386" t="s">
        <v>103</v>
      </c>
      <c r="D12" s="30">
        <v>-3756</v>
      </c>
      <c r="E12" s="339">
        <v>-12411</v>
      </c>
      <c r="F12" s="30">
        <v>-15864</v>
      </c>
      <c r="G12" s="30">
        <v>-30237</v>
      </c>
      <c r="H12" s="30">
        <v>10731</v>
      </c>
      <c r="I12" s="339">
        <v>8552</v>
      </c>
      <c r="J12" s="30"/>
      <c r="K12" s="30"/>
    </row>
    <row r="13" spans="1:11" ht="12" customHeight="1">
      <c r="C13" s="386" t="s">
        <v>184</v>
      </c>
      <c r="D13" s="30">
        <v>-239</v>
      </c>
      <c r="E13" s="339">
        <v>-538</v>
      </c>
      <c r="F13" s="30">
        <v>-182</v>
      </c>
      <c r="G13" s="30">
        <v>1385</v>
      </c>
      <c r="H13" s="30">
        <v>865</v>
      </c>
      <c r="I13" s="339">
        <v>-1425</v>
      </c>
      <c r="J13" s="30"/>
      <c r="K13" s="30"/>
    </row>
    <row r="14" spans="1:11" ht="12" customHeight="1">
      <c r="C14" s="386" t="s">
        <v>104</v>
      </c>
      <c r="D14" s="30">
        <v>-18225</v>
      </c>
      <c r="E14" s="339">
        <v>-14714</v>
      </c>
      <c r="F14" s="30">
        <v>-16091</v>
      </c>
      <c r="G14" s="30">
        <v>29857</v>
      </c>
      <c r="H14" s="30">
        <v>-48559</v>
      </c>
      <c r="I14" s="339">
        <v>-50810</v>
      </c>
      <c r="J14" s="30"/>
      <c r="K14" s="30"/>
    </row>
    <row r="15" spans="1:11" ht="12" customHeight="1">
      <c r="C15" s="386" t="s">
        <v>189</v>
      </c>
      <c r="D15" s="30">
        <v>-3919</v>
      </c>
      <c r="E15" s="339">
        <v>-4663</v>
      </c>
      <c r="F15" s="30">
        <v>-9394</v>
      </c>
      <c r="G15" s="30">
        <v>-11953</v>
      </c>
      <c r="H15" s="30">
        <v>-4187</v>
      </c>
      <c r="I15" s="339">
        <v>-5317</v>
      </c>
      <c r="J15" s="30"/>
      <c r="K15" s="30"/>
    </row>
    <row r="16" spans="1:11" ht="12" customHeight="1">
      <c r="C16" s="387" t="s">
        <v>52</v>
      </c>
      <c r="D16" s="30">
        <v>-6342</v>
      </c>
      <c r="E16" s="339">
        <v>-8914</v>
      </c>
      <c r="F16" s="30">
        <v>-13178</v>
      </c>
      <c r="G16" s="30">
        <v>-18275</v>
      </c>
      <c r="H16" s="30">
        <v>-7298</v>
      </c>
      <c r="I16" s="339">
        <v>-11126</v>
      </c>
      <c r="J16" s="30"/>
      <c r="K16" s="30"/>
    </row>
    <row r="17" spans="1:11" ht="12" customHeight="1">
      <c r="C17" s="386" t="s">
        <v>53</v>
      </c>
      <c r="D17" s="30">
        <v>80</v>
      </c>
      <c r="E17" s="339">
        <v>153</v>
      </c>
      <c r="F17" s="30">
        <v>235</v>
      </c>
      <c r="G17" s="30">
        <v>312</v>
      </c>
      <c r="H17" s="30">
        <v>86</v>
      </c>
      <c r="I17" s="339">
        <v>187</v>
      </c>
      <c r="J17" s="30"/>
      <c r="K17" s="30"/>
    </row>
    <row r="18" spans="1:11" ht="12" customHeight="1">
      <c r="A18" s="28"/>
      <c r="B18" s="326"/>
      <c r="C18" s="388" t="s">
        <v>54</v>
      </c>
      <c r="D18" s="30">
        <v>-63</v>
      </c>
      <c r="E18" s="339">
        <v>-354</v>
      </c>
      <c r="F18" s="30">
        <v>-425</v>
      </c>
      <c r="G18" s="30">
        <v>-4498</v>
      </c>
      <c r="H18" s="30">
        <v>494</v>
      </c>
      <c r="I18" s="339">
        <v>-514</v>
      </c>
      <c r="J18" s="31"/>
      <c r="K18" s="31"/>
    </row>
    <row r="19" spans="1:11" ht="12" customHeight="1">
      <c r="A19" s="16"/>
      <c r="B19" s="431" t="s">
        <v>55</v>
      </c>
      <c r="C19" s="389"/>
      <c r="D19" s="430">
        <f t="shared" ref="D19:I19" si="0">SUM(D7:D18)</f>
        <v>10091</v>
      </c>
      <c r="E19" s="430">
        <f t="shared" si="0"/>
        <v>51317</v>
      </c>
      <c r="F19" s="430">
        <f t="shared" si="0"/>
        <v>90901</v>
      </c>
      <c r="G19" s="430">
        <f t="shared" si="0"/>
        <v>159098</v>
      </c>
      <c r="H19" s="430">
        <f t="shared" si="0"/>
        <v>-1496</v>
      </c>
      <c r="I19" s="430">
        <f t="shared" si="0"/>
        <v>42850</v>
      </c>
      <c r="J19" s="32"/>
      <c r="K19" s="32"/>
    </row>
    <row r="20" spans="1:11" ht="12" customHeight="1">
      <c r="B20" s="198"/>
      <c r="C20" s="390"/>
      <c r="D20" s="30"/>
      <c r="E20" s="341"/>
      <c r="F20" s="30"/>
      <c r="G20" s="30"/>
      <c r="H20" s="30"/>
      <c r="I20" s="341"/>
      <c r="J20" s="30"/>
      <c r="K20" s="30"/>
    </row>
    <row r="21" spans="1:11" ht="12" customHeight="1">
      <c r="A21" s="385" t="s">
        <v>56</v>
      </c>
      <c r="C21" s="386"/>
      <c r="D21" s="30"/>
      <c r="E21" s="341"/>
      <c r="F21" s="30"/>
      <c r="G21" s="30"/>
      <c r="H21" s="30"/>
      <c r="I21" s="341"/>
      <c r="J21" s="30"/>
      <c r="K21" s="30"/>
    </row>
    <row r="22" spans="1:11" ht="12" customHeight="1">
      <c r="C22" s="384"/>
      <c r="D22" s="121"/>
      <c r="E22" s="341"/>
      <c r="F22" s="121"/>
      <c r="G22" s="121"/>
      <c r="H22" s="121"/>
      <c r="I22" s="341"/>
      <c r="J22" s="121"/>
      <c r="K22" s="121"/>
    </row>
    <row r="23" spans="1:11" ht="12" customHeight="1">
      <c r="C23" s="386" t="s">
        <v>201</v>
      </c>
      <c r="D23" s="30">
        <v>-14454</v>
      </c>
      <c r="E23" s="339">
        <v>-30818</v>
      </c>
      <c r="F23" s="30">
        <v>-51772</v>
      </c>
      <c r="G23" s="30">
        <v>107535</v>
      </c>
      <c r="H23" s="30">
        <v>-22591</v>
      </c>
      <c r="I23" s="339">
        <v>-46613</v>
      </c>
      <c r="J23" s="30"/>
      <c r="K23" s="30"/>
    </row>
    <row r="24" spans="1:11" ht="12" customHeight="1">
      <c r="C24" s="386" t="s">
        <v>57</v>
      </c>
      <c r="D24" s="30">
        <v>-3909</v>
      </c>
      <c r="E24" s="339">
        <v>-5501</v>
      </c>
      <c r="F24" s="30">
        <v>-4761</v>
      </c>
      <c r="G24" s="30">
        <v>13847</v>
      </c>
      <c r="H24" s="30">
        <v>-1462</v>
      </c>
      <c r="I24" s="339">
        <v>1574</v>
      </c>
      <c r="J24" s="30"/>
      <c r="K24" s="30"/>
    </row>
    <row r="25" spans="1:11" ht="12" customHeight="1">
      <c r="C25" s="386" t="s">
        <v>58</v>
      </c>
      <c r="D25" s="30">
        <v>-719</v>
      </c>
      <c r="E25" s="339">
        <v>-985</v>
      </c>
      <c r="F25" s="30">
        <v>-1924</v>
      </c>
      <c r="G25" s="30">
        <v>-2045</v>
      </c>
      <c r="H25" s="30">
        <v>-742</v>
      </c>
      <c r="I25" s="339">
        <v>-972</v>
      </c>
      <c r="J25" s="30"/>
      <c r="K25" s="30"/>
    </row>
    <row r="26" spans="1:11" ht="12" customHeight="1">
      <c r="C26" s="384" t="s">
        <v>59</v>
      </c>
      <c r="D26" s="30">
        <v>137</v>
      </c>
      <c r="E26" s="339">
        <v>137</v>
      </c>
      <c r="F26" s="30">
        <v>137</v>
      </c>
      <c r="G26" s="30">
        <v>137</v>
      </c>
      <c r="H26" s="30">
        <v>0</v>
      </c>
      <c r="I26" s="339">
        <v>0</v>
      </c>
      <c r="J26" s="30"/>
      <c r="K26" s="30"/>
    </row>
    <row r="27" spans="1:11" ht="12" customHeight="1">
      <c r="C27" s="386" t="s">
        <v>60</v>
      </c>
      <c r="D27" s="30">
        <v>-1219</v>
      </c>
      <c r="E27" s="339">
        <v>-1330</v>
      </c>
      <c r="F27" s="30">
        <v>2456</v>
      </c>
      <c r="G27" s="30">
        <v>2055</v>
      </c>
      <c r="H27" s="30">
        <v>-2742</v>
      </c>
      <c r="I27" s="339">
        <v>-1701</v>
      </c>
      <c r="J27" s="30"/>
      <c r="K27" s="30"/>
    </row>
    <row r="28" spans="1:11" ht="12" customHeight="1">
      <c r="C28" s="386" t="s">
        <v>61</v>
      </c>
      <c r="D28" s="30">
        <v>0</v>
      </c>
      <c r="E28" s="339">
        <v>0</v>
      </c>
      <c r="F28" s="30">
        <v>0</v>
      </c>
      <c r="G28" s="30">
        <v>0</v>
      </c>
      <c r="H28" s="30">
        <v>0</v>
      </c>
      <c r="I28" s="339">
        <v>0</v>
      </c>
      <c r="J28" s="30"/>
      <c r="K28" s="30"/>
    </row>
    <row r="29" spans="1:11" ht="12" customHeight="1">
      <c r="C29" s="386" t="s">
        <v>62</v>
      </c>
      <c r="D29" s="30">
        <v>518</v>
      </c>
      <c r="E29" s="339">
        <v>637</v>
      </c>
      <c r="F29" s="30">
        <v>820</v>
      </c>
      <c r="G29" s="30">
        <v>10449</v>
      </c>
      <c r="H29" s="30">
        <v>3810</v>
      </c>
      <c r="I29" s="339">
        <v>4038</v>
      </c>
      <c r="J29" s="30"/>
      <c r="K29" s="30"/>
    </row>
    <row r="30" spans="1:11" ht="12" customHeight="1">
      <c r="A30" s="28"/>
      <c r="B30" s="28"/>
      <c r="C30" s="391" t="s">
        <v>129</v>
      </c>
      <c r="D30" s="250">
        <v>0</v>
      </c>
      <c r="E30" s="340">
        <v>0</v>
      </c>
      <c r="F30" s="250">
        <v>0</v>
      </c>
      <c r="G30" s="250">
        <v>0</v>
      </c>
      <c r="H30" s="250">
        <v>0</v>
      </c>
      <c r="I30" s="340">
        <v>0</v>
      </c>
      <c r="J30" s="250"/>
      <c r="K30" s="250"/>
    </row>
    <row r="31" spans="1:11" ht="12" customHeight="1">
      <c r="A31" s="16"/>
      <c r="B31" s="252" t="s">
        <v>177</v>
      </c>
      <c r="C31" s="389"/>
      <c r="D31" s="32">
        <f>SUM(D23:D30)</f>
        <v>-19646</v>
      </c>
      <c r="E31" s="32">
        <f>SUM(E23:E30)</f>
        <v>-37860</v>
      </c>
      <c r="F31" s="32">
        <f>SUM(F23:F30)</f>
        <v>-55044</v>
      </c>
      <c r="G31" s="32">
        <f>SUM(G23:G30)</f>
        <v>131978</v>
      </c>
      <c r="H31" s="32">
        <f>SUM(H23:H30)</f>
        <v>-23727</v>
      </c>
      <c r="I31" s="32">
        <v>-43674</v>
      </c>
      <c r="J31" s="32"/>
      <c r="K31" s="32"/>
    </row>
    <row r="32" spans="1:11" ht="12" customHeight="1">
      <c r="B32" s="198"/>
      <c r="C32" s="390"/>
      <c r="D32" s="30"/>
      <c r="E32" s="341"/>
      <c r="F32" s="30"/>
      <c r="G32" s="30"/>
      <c r="H32" s="30"/>
      <c r="I32" s="341"/>
      <c r="J32" s="30"/>
      <c r="K32" s="30"/>
    </row>
    <row r="33" spans="1:11" ht="12" customHeight="1">
      <c r="A33" s="385" t="s">
        <v>63</v>
      </c>
      <c r="C33" s="386"/>
      <c r="D33" s="30"/>
      <c r="E33" s="341"/>
      <c r="F33" s="30"/>
      <c r="G33" s="30"/>
      <c r="H33" s="30"/>
      <c r="I33" s="341"/>
      <c r="J33" s="30"/>
      <c r="K33" s="30"/>
    </row>
    <row r="34" spans="1:11" ht="12" customHeight="1">
      <c r="C34" s="386"/>
      <c r="D34" s="30"/>
      <c r="E34" s="341"/>
      <c r="F34" s="30"/>
      <c r="G34" s="30"/>
      <c r="H34" s="30"/>
      <c r="I34" s="341"/>
      <c r="J34" s="30"/>
      <c r="K34" s="30"/>
    </row>
    <row r="35" spans="1:11" ht="12" customHeight="1">
      <c r="C35" s="392" t="s">
        <v>64</v>
      </c>
      <c r="D35" s="30">
        <v>-3</v>
      </c>
      <c r="E35" s="339">
        <v>-25999</v>
      </c>
      <c r="F35" s="30">
        <v>-29601</v>
      </c>
      <c r="G35" s="30">
        <v>-29547</v>
      </c>
      <c r="H35" s="30">
        <v>0</v>
      </c>
      <c r="I35" s="339">
        <v>-26083</v>
      </c>
      <c r="J35" s="30"/>
      <c r="K35" s="30"/>
    </row>
    <row r="36" spans="1:11" ht="12" customHeight="1">
      <c r="C36" s="393" t="s">
        <v>190</v>
      </c>
      <c r="D36" s="30">
        <v>12745</v>
      </c>
      <c r="E36" s="339">
        <v>19473</v>
      </c>
      <c r="F36" s="30">
        <v>2652</v>
      </c>
      <c r="G36" s="30">
        <v>-36974</v>
      </c>
      <c r="H36" s="30">
        <v>30687</v>
      </c>
      <c r="I36" s="339">
        <v>35053</v>
      </c>
      <c r="J36" s="30"/>
      <c r="K36" s="30"/>
    </row>
    <row r="37" spans="1:11" ht="12" customHeight="1">
      <c r="C37" s="393" t="s">
        <v>117</v>
      </c>
      <c r="D37" s="30">
        <v>-1610</v>
      </c>
      <c r="E37" s="339">
        <v>-3161</v>
      </c>
      <c r="F37" s="30">
        <v>-4831</v>
      </c>
      <c r="G37" s="30">
        <v>-5988</v>
      </c>
      <c r="H37" s="30">
        <v>-3399</v>
      </c>
      <c r="I37" s="339">
        <v>-8014</v>
      </c>
      <c r="J37" s="30"/>
      <c r="K37" s="30"/>
    </row>
    <row r="38" spans="1:11" ht="12" customHeight="1">
      <c r="A38" s="28"/>
      <c r="B38" s="28"/>
      <c r="C38" s="391" t="s">
        <v>160</v>
      </c>
      <c r="D38" s="250">
        <v>-363</v>
      </c>
      <c r="E38" s="340">
        <v>-1822</v>
      </c>
      <c r="F38" s="250">
        <v>-1822</v>
      </c>
      <c r="G38" s="250">
        <v>-1822</v>
      </c>
      <c r="H38" s="250">
        <v>0</v>
      </c>
      <c r="I38" s="340">
        <v>0</v>
      </c>
      <c r="J38" s="250"/>
      <c r="K38" s="250"/>
    </row>
    <row r="39" spans="1:11" ht="12" customHeight="1">
      <c r="A39" s="16"/>
      <c r="B39" s="252" t="s">
        <v>65</v>
      </c>
      <c r="C39" s="394"/>
      <c r="D39" s="32">
        <f t="shared" ref="D39:I39" si="1">SUM(D35:D38)</f>
        <v>10769</v>
      </c>
      <c r="E39" s="32">
        <f t="shared" si="1"/>
        <v>-11509</v>
      </c>
      <c r="F39" s="32">
        <f t="shared" si="1"/>
        <v>-33602</v>
      </c>
      <c r="G39" s="32">
        <f t="shared" si="1"/>
        <v>-74331</v>
      </c>
      <c r="H39" s="32">
        <f t="shared" si="1"/>
        <v>27288</v>
      </c>
      <c r="I39" s="32">
        <f t="shared" si="1"/>
        <v>956</v>
      </c>
      <c r="J39" s="32"/>
      <c r="K39" s="32"/>
    </row>
    <row r="40" spans="1:11" ht="12" customHeight="1">
      <c r="B40" s="198"/>
      <c r="C40" s="386"/>
      <c r="D40" s="30"/>
      <c r="E40" s="341"/>
      <c r="F40" s="30"/>
      <c r="G40" s="30"/>
      <c r="H40" s="30"/>
      <c r="I40" s="341"/>
      <c r="J40" s="30"/>
      <c r="K40" s="30"/>
    </row>
    <row r="41" spans="1:11" ht="12" customHeight="1">
      <c r="B41" s="395" t="s">
        <v>66</v>
      </c>
      <c r="C41" s="396"/>
      <c r="D41" s="30">
        <v>28</v>
      </c>
      <c r="E41" s="339">
        <v>234</v>
      </c>
      <c r="F41" s="30">
        <v>172</v>
      </c>
      <c r="G41" s="30">
        <v>130</v>
      </c>
      <c r="H41" s="30">
        <v>-19</v>
      </c>
      <c r="I41" s="339">
        <v>11</v>
      </c>
      <c r="J41" s="30"/>
      <c r="K41" s="30"/>
    </row>
    <row r="42" spans="1:11" ht="12" customHeight="1">
      <c r="B42" s="251"/>
      <c r="C42" s="397"/>
      <c r="D42" s="33"/>
      <c r="E42" s="341"/>
      <c r="F42" s="33"/>
      <c r="G42" s="33"/>
      <c r="H42" s="33"/>
      <c r="I42" s="341"/>
      <c r="J42" s="33"/>
      <c r="K42" s="33"/>
    </row>
    <row r="43" spans="1:11" ht="12" customHeight="1">
      <c r="A43" s="16"/>
      <c r="B43" s="59" t="s">
        <v>67</v>
      </c>
      <c r="C43" s="394"/>
      <c r="D43" s="32">
        <v>1242</v>
      </c>
      <c r="E43" s="32">
        <v>2182</v>
      </c>
      <c r="F43" s="32">
        <f>SUM(F19,F31,F39,F41)</f>
        <v>2427</v>
      </c>
      <c r="G43" s="32">
        <v>1805</v>
      </c>
      <c r="H43" s="32">
        <v>2046</v>
      </c>
      <c r="I43" s="32">
        <v>143</v>
      </c>
      <c r="J43" s="32"/>
      <c r="K43" s="32"/>
    </row>
    <row r="44" spans="1:11" ht="12" customHeight="1">
      <c r="C44" s="384"/>
      <c r="D44" s="30"/>
      <c r="E44" s="341"/>
      <c r="F44" s="30"/>
      <c r="G44" s="30"/>
      <c r="H44" s="30"/>
      <c r="I44" s="341"/>
      <c r="J44" s="30"/>
      <c r="K44" s="30"/>
    </row>
    <row r="45" spans="1:11" ht="12" customHeight="1">
      <c r="C45" s="386" t="s">
        <v>68</v>
      </c>
      <c r="D45" s="30">
        <v>5399</v>
      </c>
      <c r="E45" s="339">
        <v>5399</v>
      </c>
      <c r="F45" s="30">
        <v>5399</v>
      </c>
      <c r="G45" s="30">
        <v>5399</v>
      </c>
      <c r="H45" s="30">
        <v>7204</v>
      </c>
      <c r="I45" s="339">
        <v>7204</v>
      </c>
      <c r="J45" s="30"/>
      <c r="K45" s="30"/>
    </row>
    <row r="46" spans="1:11" ht="12" customHeight="1" thickBot="1">
      <c r="A46" s="263"/>
      <c r="B46" s="262"/>
      <c r="C46" s="398" t="s">
        <v>69</v>
      </c>
      <c r="D46" s="264">
        <v>6641</v>
      </c>
      <c r="E46" s="335">
        <v>7581</v>
      </c>
      <c r="F46" s="264">
        <v>7826</v>
      </c>
      <c r="G46" s="264">
        <v>7204</v>
      </c>
      <c r="H46" s="264">
        <v>9250</v>
      </c>
      <c r="I46" s="335">
        <v>7347</v>
      </c>
      <c r="J46" s="264"/>
      <c r="K46" s="264"/>
    </row>
    <row r="47" spans="1:11" ht="12" customHeight="1">
      <c r="D47" s="120"/>
      <c r="F47" s="58"/>
      <c r="H47" s="120"/>
      <c r="J47" s="58"/>
    </row>
    <row r="48" spans="1:11" ht="12" customHeight="1">
      <c r="D48" s="120"/>
      <c r="H48" s="120"/>
    </row>
    <row r="49" spans="1:8" ht="12" customHeight="1">
      <c r="A49" s="11"/>
      <c r="D49" s="120"/>
      <c r="H49" s="120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7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89"/>
  <sheetViews>
    <sheetView showGridLines="0" zoomScaleNormal="100" zoomScaleSheetLayoutView="10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H55" sqref="H55"/>
    </sheetView>
  </sheetViews>
  <sheetFormatPr defaultColWidth="7.26953125" defaultRowHeight="13.5"/>
  <cols>
    <col min="1" max="2" width="3.453125" style="35" customWidth="1"/>
    <col min="3" max="3" width="42.81640625" style="35" customWidth="1"/>
    <col min="4" max="4" width="12.7265625" style="91" customWidth="1"/>
    <col min="5" max="7" width="12.7265625" style="35" customWidth="1"/>
    <col min="8" max="8" width="12.7265625" style="91" customWidth="1"/>
    <col min="9" max="11" width="12.7265625" style="35" customWidth="1"/>
    <col min="12" max="16384" width="7.26953125" style="91"/>
  </cols>
  <sheetData>
    <row r="1" spans="1:11" ht="12" customHeight="1">
      <c r="A1" s="126" t="s">
        <v>0</v>
      </c>
      <c r="B1" s="144"/>
      <c r="C1" s="145"/>
      <c r="D1" s="453" t="s">
        <v>213</v>
      </c>
      <c r="E1" s="454"/>
      <c r="F1" s="454"/>
      <c r="G1" s="455"/>
      <c r="H1" s="453" t="s">
        <v>209</v>
      </c>
      <c r="I1" s="454"/>
      <c r="J1" s="454"/>
      <c r="K1" s="455"/>
    </row>
    <row r="2" spans="1:11" ht="12" customHeight="1" thickBot="1">
      <c r="A2" s="146" t="s">
        <v>70</v>
      </c>
      <c r="B2" s="75"/>
      <c r="C2" s="92"/>
      <c r="D2" s="456"/>
      <c r="E2" s="457"/>
      <c r="F2" s="457"/>
      <c r="G2" s="458"/>
      <c r="H2" s="456"/>
      <c r="I2" s="457"/>
      <c r="J2" s="457"/>
      <c r="K2" s="458"/>
    </row>
    <row r="3" spans="1:11" ht="12" customHeight="1" thickBot="1">
      <c r="A3" s="147" t="s">
        <v>114</v>
      </c>
      <c r="B3" s="148"/>
      <c r="C3" s="149"/>
      <c r="D3" s="373" t="s">
        <v>110</v>
      </c>
      <c r="E3" s="373" t="s">
        <v>111</v>
      </c>
      <c r="F3" s="373" t="s">
        <v>112</v>
      </c>
      <c r="G3" s="343" t="s">
        <v>113</v>
      </c>
      <c r="H3" s="373" t="s">
        <v>110</v>
      </c>
      <c r="I3" s="373" t="s">
        <v>111</v>
      </c>
      <c r="J3" s="373" t="s">
        <v>112</v>
      </c>
      <c r="K3" s="343" t="s">
        <v>113</v>
      </c>
    </row>
    <row r="4" spans="1:11" ht="12" customHeight="1">
      <c r="A4" s="150"/>
      <c r="D4" s="112"/>
      <c r="E4" s="151"/>
      <c r="F4" s="112"/>
      <c r="G4" s="112"/>
      <c r="H4" s="112"/>
      <c r="I4" s="151"/>
      <c r="J4" s="112"/>
      <c r="K4" s="112"/>
    </row>
    <row r="5" spans="1:11" ht="12" customHeight="1">
      <c r="A5" s="152" t="s">
        <v>161</v>
      </c>
      <c r="B5" s="34"/>
      <c r="D5" s="111"/>
      <c r="E5" s="153"/>
      <c r="F5" s="111"/>
      <c r="G5" s="111"/>
      <c r="H5" s="111"/>
      <c r="I5" s="153"/>
      <c r="J5" s="111"/>
      <c r="K5" s="111"/>
    </row>
    <row r="6" spans="1:11" ht="12" customHeight="1">
      <c r="A6" s="154"/>
      <c r="C6" s="34"/>
      <c r="D6" s="112"/>
      <c r="E6" s="151"/>
      <c r="F6" s="112"/>
      <c r="G6" s="112"/>
      <c r="H6" s="112"/>
      <c r="I6" s="151"/>
      <c r="J6" s="112"/>
      <c r="K6" s="112"/>
    </row>
    <row r="7" spans="1:11" ht="12" customHeight="1">
      <c r="A7" s="155"/>
      <c r="B7" s="94"/>
      <c r="C7" s="93" t="s">
        <v>125</v>
      </c>
      <c r="D7" s="113">
        <v>31169</v>
      </c>
      <c r="E7" s="156">
        <v>32015</v>
      </c>
      <c r="F7" s="113">
        <v>32283</v>
      </c>
      <c r="G7" s="113">
        <v>31728</v>
      </c>
      <c r="H7" s="113">
        <v>30814</v>
      </c>
      <c r="I7" s="156">
        <v>31210</v>
      </c>
      <c r="J7" s="113"/>
      <c r="K7" s="113"/>
    </row>
    <row r="8" spans="1:11" ht="12" customHeight="1">
      <c r="A8" s="155"/>
      <c r="B8" s="94"/>
      <c r="C8" s="93" t="s">
        <v>8</v>
      </c>
      <c r="D8" s="113">
        <v>21339</v>
      </c>
      <c r="E8" s="156">
        <v>22764</v>
      </c>
      <c r="F8" s="113">
        <v>23795</v>
      </c>
      <c r="G8" s="113">
        <v>23744</v>
      </c>
      <c r="H8" s="113">
        <v>24065</v>
      </c>
      <c r="I8" s="156">
        <v>25384</v>
      </c>
      <c r="J8" s="113"/>
      <c r="K8" s="113"/>
    </row>
    <row r="9" spans="1:11" ht="12" customHeight="1">
      <c r="A9" s="155"/>
      <c r="B9" s="94"/>
      <c r="C9" s="93" t="s">
        <v>136</v>
      </c>
      <c r="D9" s="113">
        <v>15545</v>
      </c>
      <c r="E9" s="156">
        <v>18108</v>
      </c>
      <c r="F9" s="113">
        <v>21563</v>
      </c>
      <c r="G9" s="113">
        <v>24670</v>
      </c>
      <c r="H9" s="113">
        <v>19478</v>
      </c>
      <c r="I9" s="156">
        <v>17186</v>
      </c>
      <c r="J9" s="113"/>
      <c r="K9" s="113"/>
    </row>
    <row r="10" spans="1:11" ht="12" customHeight="1">
      <c r="A10" s="150"/>
      <c r="C10" s="93" t="s">
        <v>128</v>
      </c>
      <c r="D10" s="113">
        <v>2352</v>
      </c>
      <c r="E10" s="157">
        <v>2619</v>
      </c>
      <c r="F10" s="113">
        <v>3409</v>
      </c>
      <c r="G10" s="113">
        <v>2667</v>
      </c>
      <c r="H10" s="113">
        <v>2422</v>
      </c>
      <c r="I10" s="157">
        <v>2740</v>
      </c>
      <c r="J10" s="113"/>
      <c r="K10" s="113"/>
    </row>
    <row r="11" spans="1:11" ht="12" customHeight="1">
      <c r="A11" s="154"/>
      <c r="B11" s="94" t="s">
        <v>71</v>
      </c>
      <c r="D11" s="336">
        <f>SUM(D7:D10)</f>
        <v>70405</v>
      </c>
      <c r="E11" s="153">
        <v>75506</v>
      </c>
      <c r="F11" s="336">
        <v>81050</v>
      </c>
      <c r="G11" s="336">
        <f>SUM(G7:G10)</f>
        <v>82809</v>
      </c>
      <c r="H11" s="336">
        <f>SUM(H7:H10)</f>
        <v>76779</v>
      </c>
      <c r="I11" s="153">
        <f>SUM(I7:I10)</f>
        <v>76520</v>
      </c>
      <c r="J11" s="336"/>
      <c r="K11" s="111"/>
    </row>
    <row r="12" spans="1:11" ht="12" customHeight="1">
      <c r="A12" s="154"/>
      <c r="C12" s="34"/>
      <c r="D12" s="114"/>
      <c r="E12" s="157"/>
      <c r="F12" s="114"/>
      <c r="G12" s="114"/>
      <c r="H12" s="114"/>
      <c r="I12" s="157"/>
      <c r="J12" s="114"/>
      <c r="K12" s="114"/>
    </row>
    <row r="13" spans="1:11" ht="12" customHeight="1">
      <c r="A13" s="150"/>
      <c r="C13" s="35" t="s">
        <v>191</v>
      </c>
      <c r="D13" s="114">
        <v>9817</v>
      </c>
      <c r="E13" s="157">
        <v>9981</v>
      </c>
      <c r="F13" s="114">
        <v>9420</v>
      </c>
      <c r="G13" s="114">
        <v>8467</v>
      </c>
      <c r="H13" s="114">
        <v>9349</v>
      </c>
      <c r="I13" s="157">
        <v>9155</v>
      </c>
      <c r="J13" s="114"/>
      <c r="K13" s="114"/>
    </row>
    <row r="14" spans="1:11" ht="12" customHeight="1">
      <c r="A14" s="150"/>
      <c r="C14" s="35" t="s">
        <v>183</v>
      </c>
      <c r="D14" s="113">
        <v>11664</v>
      </c>
      <c r="E14" s="156">
        <v>11280</v>
      </c>
      <c r="F14" s="113">
        <v>11364</v>
      </c>
      <c r="G14" s="113">
        <v>11826</v>
      </c>
      <c r="H14" s="113">
        <v>12115</v>
      </c>
      <c r="I14" s="156">
        <v>12397</v>
      </c>
      <c r="J14" s="113"/>
      <c r="K14" s="113"/>
    </row>
    <row r="15" spans="1:11" ht="12" customHeight="1">
      <c r="A15" s="150"/>
      <c r="C15" s="35" t="s">
        <v>7</v>
      </c>
      <c r="D15" s="113">
        <v>11058</v>
      </c>
      <c r="E15" s="156">
        <v>10648</v>
      </c>
      <c r="F15" s="113">
        <v>10616</v>
      </c>
      <c r="G15" s="113">
        <v>10890</v>
      </c>
      <c r="H15" s="113">
        <v>10904</v>
      </c>
      <c r="I15" s="156">
        <v>11043</v>
      </c>
      <c r="J15" s="113"/>
      <c r="K15" s="113"/>
    </row>
    <row r="16" spans="1:11" ht="12" customHeight="1">
      <c r="A16" s="150"/>
      <c r="C16" s="35" t="s">
        <v>136</v>
      </c>
      <c r="D16" s="113">
        <v>3975</v>
      </c>
      <c r="E16" s="156">
        <v>4007</v>
      </c>
      <c r="F16" s="113">
        <v>3611</v>
      </c>
      <c r="G16" s="113">
        <v>6129</v>
      </c>
      <c r="H16" s="113">
        <v>5643</v>
      </c>
      <c r="I16" s="156">
        <v>4849</v>
      </c>
      <c r="J16" s="113"/>
      <c r="K16" s="113"/>
    </row>
    <row r="17" spans="1:11" ht="12" customHeight="1">
      <c r="A17" s="150"/>
      <c r="C17" s="35" t="s">
        <v>128</v>
      </c>
      <c r="D17" s="113">
        <v>10421</v>
      </c>
      <c r="E17" s="156">
        <v>10396</v>
      </c>
      <c r="F17" s="113">
        <v>10058</v>
      </c>
      <c r="G17" s="113">
        <v>11726</v>
      </c>
      <c r="H17" s="113">
        <v>9889</v>
      </c>
      <c r="I17" s="156">
        <v>10309</v>
      </c>
      <c r="J17" s="113"/>
      <c r="K17" s="113"/>
    </row>
    <row r="18" spans="1:11" ht="12" customHeight="1">
      <c r="A18" s="154"/>
      <c r="B18" s="94" t="s">
        <v>72</v>
      </c>
      <c r="D18" s="111">
        <f>SUM(D13:D17)</f>
        <v>46935</v>
      </c>
      <c r="E18" s="153">
        <v>46312</v>
      </c>
      <c r="F18" s="111">
        <v>45069</v>
      </c>
      <c r="G18" s="111">
        <f>SUM(G13:G17)</f>
        <v>49038</v>
      </c>
      <c r="H18" s="111">
        <f>SUM(H13:H17)</f>
        <v>47900</v>
      </c>
      <c r="I18" s="153">
        <f>SUM(I13:I17)</f>
        <v>47753</v>
      </c>
      <c r="J18" s="111"/>
      <c r="K18" s="111"/>
    </row>
    <row r="19" spans="1:11" ht="12" customHeight="1">
      <c r="A19" s="154"/>
      <c r="B19" s="94"/>
      <c r="D19" s="111"/>
      <c r="E19" s="153"/>
      <c r="F19" s="111"/>
      <c r="G19" s="111"/>
      <c r="H19" s="111"/>
      <c r="I19" s="153"/>
      <c r="J19" s="111"/>
      <c r="K19" s="111"/>
    </row>
    <row r="20" spans="1:11" ht="12" customHeight="1">
      <c r="A20" s="154"/>
      <c r="B20" s="94" t="s">
        <v>73</v>
      </c>
      <c r="D20" s="111">
        <v>20543</v>
      </c>
      <c r="E20" s="153">
        <v>32885</v>
      </c>
      <c r="F20" s="111">
        <v>23001</v>
      </c>
      <c r="G20" s="111">
        <v>29056</v>
      </c>
      <c r="H20" s="111">
        <v>21209</v>
      </c>
      <c r="I20" s="153">
        <v>22617</v>
      </c>
      <c r="J20" s="111"/>
      <c r="K20" s="111"/>
    </row>
    <row r="21" spans="1:11" ht="12" customHeight="1">
      <c r="A21" s="150"/>
      <c r="B21" s="34"/>
      <c r="D21" s="113"/>
      <c r="E21" s="156"/>
      <c r="F21" s="113"/>
      <c r="G21" s="113"/>
      <c r="H21" s="113"/>
      <c r="I21" s="156"/>
      <c r="J21" s="113"/>
      <c r="K21" s="113"/>
    </row>
    <row r="22" spans="1:11" ht="12" customHeight="1">
      <c r="A22" s="158" t="s">
        <v>9</v>
      </c>
      <c r="B22" s="96"/>
      <c r="C22" s="97"/>
      <c r="D22" s="98">
        <f>SUM(D20,D18,D11)</f>
        <v>137883</v>
      </c>
      <c r="E22" s="98">
        <f>SUM(E20,E18,E11)</f>
        <v>154703</v>
      </c>
      <c r="F22" s="98">
        <f>SUM(F20,F18,F11)</f>
        <v>149120</v>
      </c>
      <c r="G22" s="98">
        <f>SUM(G20,G18,G11)</f>
        <v>160903</v>
      </c>
      <c r="H22" s="98">
        <f>SUM(H20,H18,H11)</f>
        <v>145888</v>
      </c>
      <c r="I22" s="98">
        <v>146890</v>
      </c>
      <c r="J22" s="98"/>
      <c r="K22" s="98"/>
    </row>
    <row r="23" spans="1:11" ht="12" customHeight="1">
      <c r="A23" s="150"/>
      <c r="B23" s="34"/>
      <c r="D23" s="322"/>
      <c r="E23" s="156"/>
      <c r="F23" s="322"/>
      <c r="G23" s="322"/>
      <c r="H23" s="322"/>
      <c r="I23" s="156"/>
      <c r="J23" s="322"/>
      <c r="K23" s="322"/>
    </row>
    <row r="24" spans="1:11" ht="12" customHeight="1">
      <c r="A24" s="158" t="s">
        <v>119</v>
      </c>
      <c r="B24" s="96"/>
      <c r="C24" s="97"/>
      <c r="D24" s="98">
        <v>-55744</v>
      </c>
      <c r="E24" s="159">
        <v>-71364</v>
      </c>
      <c r="F24" s="98">
        <v>-65829</v>
      </c>
      <c r="G24" s="98">
        <v>-76984</v>
      </c>
      <c r="H24" s="98">
        <v>-62834</v>
      </c>
      <c r="I24" s="159">
        <v>-64007</v>
      </c>
      <c r="J24" s="98"/>
      <c r="K24" s="98"/>
    </row>
    <row r="25" spans="1:11" ht="12" customHeight="1">
      <c r="A25" s="150"/>
      <c r="B25" s="34"/>
      <c r="D25" s="322"/>
      <c r="E25" s="156"/>
      <c r="F25" s="322"/>
      <c r="G25" s="322"/>
      <c r="H25" s="322"/>
      <c r="I25" s="156"/>
      <c r="J25" s="322"/>
      <c r="K25" s="322"/>
    </row>
    <row r="26" spans="1:11" ht="12" customHeight="1">
      <c r="A26" s="158" t="s">
        <v>164</v>
      </c>
      <c r="B26" s="96"/>
      <c r="C26" s="97"/>
      <c r="D26" s="98">
        <f>SUM(D22:D24)</f>
        <v>82139</v>
      </c>
      <c r="E26" s="159">
        <f>SUM(E22:E24)</f>
        <v>83339</v>
      </c>
      <c r="F26" s="98">
        <v>83291</v>
      </c>
      <c r="G26" s="98">
        <f>SUM(G22+G24)</f>
        <v>83919</v>
      </c>
      <c r="H26" s="98">
        <f>SUM(H22:H24)</f>
        <v>83054</v>
      </c>
      <c r="I26" s="159">
        <v>82883</v>
      </c>
      <c r="J26" s="98"/>
      <c r="K26" s="98"/>
    </row>
    <row r="27" spans="1:11" ht="12" customHeight="1">
      <c r="A27" s="154"/>
      <c r="B27" s="99"/>
      <c r="C27" s="77" t="s">
        <v>115</v>
      </c>
      <c r="D27" s="322">
        <v>-7159</v>
      </c>
      <c r="E27" s="156">
        <v>0</v>
      </c>
      <c r="F27" s="322">
        <v>0</v>
      </c>
      <c r="G27" s="322">
        <v>0</v>
      </c>
      <c r="H27" s="322">
        <v>-7218</v>
      </c>
      <c r="I27" s="156">
        <v>0</v>
      </c>
      <c r="J27" s="322"/>
      <c r="K27" s="322"/>
    </row>
    <row r="28" spans="1:11" ht="12" customHeight="1">
      <c r="A28" s="154"/>
      <c r="B28" s="99"/>
      <c r="C28" s="160" t="s">
        <v>120</v>
      </c>
      <c r="D28" s="113">
        <v>-37741</v>
      </c>
      <c r="E28" s="157">
        <v>-38592</v>
      </c>
      <c r="F28" s="113">
        <v>-36498</v>
      </c>
      <c r="G28" s="113">
        <v>-41922</v>
      </c>
      <c r="H28" s="113">
        <v>-34672</v>
      </c>
      <c r="I28" s="157">
        <v>-33129</v>
      </c>
      <c r="J28" s="113"/>
      <c r="K28" s="113"/>
    </row>
    <row r="29" spans="1:11" ht="12" customHeight="1">
      <c r="A29" s="158" t="s">
        <v>13</v>
      </c>
      <c r="B29" s="96"/>
      <c r="C29" s="36"/>
      <c r="D29" s="98">
        <f>SUM(D26:D28)</f>
        <v>37239</v>
      </c>
      <c r="E29" s="159">
        <f>SUM(E26:E28)</f>
        <v>44747</v>
      </c>
      <c r="F29" s="98">
        <v>46793</v>
      </c>
      <c r="G29" s="98">
        <f>SUM(G26+G28)</f>
        <v>41997</v>
      </c>
      <c r="H29" s="98">
        <f>SUM(H26:H28)</f>
        <v>41164</v>
      </c>
      <c r="I29" s="159">
        <f>SUM(I26:I28)</f>
        <v>49754</v>
      </c>
      <c r="J29" s="98"/>
      <c r="K29" s="98"/>
    </row>
    <row r="30" spans="1:11" ht="12" customHeight="1">
      <c r="A30" s="164" t="s">
        <v>118</v>
      </c>
      <c r="B30" s="100"/>
      <c r="C30" s="55"/>
      <c r="D30" s="323">
        <v>13371</v>
      </c>
      <c r="E30" s="372">
        <v>14699</v>
      </c>
      <c r="F30" s="323">
        <f>45561-E30-D30</f>
        <v>17491</v>
      </c>
      <c r="G30" s="323">
        <v>36300</v>
      </c>
      <c r="H30" s="323">
        <v>20425</v>
      </c>
      <c r="I30" s="372">
        <v>21830</v>
      </c>
      <c r="J30" s="323"/>
      <c r="K30" s="323"/>
    </row>
    <row r="31" spans="1:11" ht="12" customHeight="1">
      <c r="A31" s="161"/>
      <c r="D31" s="113"/>
      <c r="E31" s="156"/>
      <c r="F31" s="113"/>
      <c r="G31" s="113"/>
      <c r="H31" s="113"/>
      <c r="I31" s="156"/>
      <c r="J31" s="113"/>
      <c r="K31" s="113"/>
    </row>
    <row r="32" spans="1:11" ht="12" customHeight="1">
      <c r="A32" s="152" t="s">
        <v>223</v>
      </c>
      <c r="B32" s="95"/>
      <c r="D32" s="111"/>
      <c r="E32" s="153"/>
      <c r="F32" s="111"/>
      <c r="G32" s="111"/>
      <c r="H32" s="111"/>
      <c r="I32" s="153"/>
      <c r="J32" s="111"/>
      <c r="K32" s="111"/>
    </row>
    <row r="33" spans="1:11" ht="12" customHeight="1">
      <c r="A33" s="161"/>
      <c r="B33" s="95"/>
      <c r="C33" s="99"/>
      <c r="D33" s="111"/>
      <c r="E33" s="153"/>
      <c r="F33" s="111"/>
      <c r="G33" s="111"/>
      <c r="H33" s="111"/>
      <c r="I33" s="153"/>
      <c r="J33" s="111"/>
      <c r="K33" s="111"/>
    </row>
    <row r="34" spans="1:11" ht="12" customHeight="1">
      <c r="A34" s="155"/>
      <c r="B34" s="94"/>
      <c r="C34" s="93" t="s">
        <v>125</v>
      </c>
      <c r="D34" s="113">
        <v>3954</v>
      </c>
      <c r="E34" s="156">
        <v>3837</v>
      </c>
      <c r="F34" s="113">
        <v>4501</v>
      </c>
      <c r="G34" s="113">
        <v>3870</v>
      </c>
      <c r="H34" s="113">
        <v>3743</v>
      </c>
      <c r="I34" s="156">
        <v>3882</v>
      </c>
      <c r="J34" s="113"/>
      <c r="K34" s="113"/>
    </row>
    <row r="35" spans="1:11" ht="12" customHeight="1">
      <c r="A35" s="155"/>
      <c r="B35" s="94"/>
      <c r="C35" s="93" t="s">
        <v>8</v>
      </c>
      <c r="D35" s="113">
        <v>1924</v>
      </c>
      <c r="E35" s="156">
        <v>2045</v>
      </c>
      <c r="F35" s="113">
        <v>2478</v>
      </c>
      <c r="G35" s="113">
        <v>1967</v>
      </c>
      <c r="H35" s="113">
        <v>2164</v>
      </c>
      <c r="I35" s="156">
        <v>2359</v>
      </c>
      <c r="J35" s="113"/>
      <c r="K35" s="113"/>
    </row>
    <row r="36" spans="1:11" ht="12" customHeight="1">
      <c r="A36" s="155"/>
      <c r="B36" s="94"/>
      <c r="C36" s="93" t="s">
        <v>136</v>
      </c>
      <c r="D36" s="113">
        <v>1757</v>
      </c>
      <c r="E36" s="156">
        <v>1689</v>
      </c>
      <c r="F36" s="113">
        <v>1539</v>
      </c>
      <c r="G36" s="113">
        <v>2552</v>
      </c>
      <c r="H36" s="113">
        <v>1894</v>
      </c>
      <c r="I36" s="156">
        <v>1724</v>
      </c>
      <c r="J36" s="113"/>
      <c r="K36" s="113"/>
    </row>
    <row r="37" spans="1:11" ht="12" customHeight="1">
      <c r="A37" s="155"/>
      <c r="B37" s="94"/>
      <c r="C37" s="93" t="s">
        <v>127</v>
      </c>
      <c r="D37" s="113">
        <v>232</v>
      </c>
      <c r="E37" s="156">
        <v>290</v>
      </c>
      <c r="F37" s="113">
        <v>397</v>
      </c>
      <c r="G37" s="113">
        <v>347</v>
      </c>
      <c r="H37" s="113">
        <v>297</v>
      </c>
      <c r="I37" s="156">
        <v>376</v>
      </c>
      <c r="J37" s="113"/>
      <c r="K37" s="113"/>
    </row>
    <row r="38" spans="1:11" ht="12" customHeight="1">
      <c r="A38" s="154"/>
      <c r="B38" s="94" t="s">
        <v>71</v>
      </c>
      <c r="D38" s="336">
        <f t="shared" ref="D38:I38" si="0">SUM(D34:D37)</f>
        <v>7867</v>
      </c>
      <c r="E38" s="153">
        <f t="shared" si="0"/>
        <v>7861</v>
      </c>
      <c r="F38" s="336">
        <f t="shared" si="0"/>
        <v>8915</v>
      </c>
      <c r="G38" s="336">
        <f t="shared" si="0"/>
        <v>8736</v>
      </c>
      <c r="H38" s="336">
        <f t="shared" si="0"/>
        <v>8098</v>
      </c>
      <c r="I38" s="153">
        <f t="shared" si="0"/>
        <v>8341</v>
      </c>
      <c r="J38" s="336"/>
      <c r="K38" s="111"/>
    </row>
    <row r="39" spans="1:11" ht="12" customHeight="1">
      <c r="A39" s="154"/>
      <c r="C39" s="34"/>
      <c r="D39" s="114"/>
      <c r="E39" s="157"/>
      <c r="F39" s="114"/>
      <c r="G39" s="114"/>
      <c r="H39" s="114"/>
      <c r="I39" s="157"/>
      <c r="J39" s="114"/>
      <c r="K39" s="114"/>
    </row>
    <row r="40" spans="1:11" ht="12" customHeight="1">
      <c r="A40" s="150"/>
      <c r="C40" s="35" t="s">
        <v>182</v>
      </c>
      <c r="D40" s="114">
        <v>1198</v>
      </c>
      <c r="E40" s="156">
        <v>1171</v>
      </c>
      <c r="F40" s="114">
        <v>1450</v>
      </c>
      <c r="G40" s="114">
        <v>1189</v>
      </c>
      <c r="H40" s="114">
        <v>1152</v>
      </c>
      <c r="I40" s="156">
        <v>1163</v>
      </c>
      <c r="J40" s="114"/>
      <c r="K40" s="114"/>
    </row>
    <row r="41" spans="1:11" ht="12" customHeight="1">
      <c r="A41" s="150"/>
      <c r="C41" s="35" t="s">
        <v>183</v>
      </c>
      <c r="D41" s="113">
        <v>1271</v>
      </c>
      <c r="E41" s="156">
        <v>1308</v>
      </c>
      <c r="F41" s="113">
        <v>1374</v>
      </c>
      <c r="G41" s="113">
        <v>1362</v>
      </c>
      <c r="H41" s="113">
        <v>1332</v>
      </c>
      <c r="I41" s="156">
        <v>1372</v>
      </c>
      <c r="J41" s="113"/>
      <c r="K41" s="113"/>
    </row>
    <row r="42" spans="1:11" ht="12" customHeight="1">
      <c r="A42" s="150"/>
      <c r="C42" s="35" t="s">
        <v>7</v>
      </c>
      <c r="D42" s="113">
        <v>916</v>
      </c>
      <c r="E42" s="156">
        <v>950</v>
      </c>
      <c r="F42" s="113">
        <v>1002</v>
      </c>
      <c r="G42" s="113">
        <v>1018</v>
      </c>
      <c r="H42" s="113">
        <v>1062</v>
      </c>
      <c r="I42" s="156">
        <v>1113</v>
      </c>
      <c r="J42" s="113"/>
      <c r="K42" s="113"/>
    </row>
    <row r="43" spans="1:11" ht="12" customHeight="1">
      <c r="A43" s="150"/>
      <c r="C43" s="35" t="s">
        <v>136</v>
      </c>
      <c r="D43" s="113">
        <v>125</v>
      </c>
      <c r="E43" s="156">
        <v>157</v>
      </c>
      <c r="F43" s="113">
        <v>8</v>
      </c>
      <c r="G43" s="113">
        <v>122</v>
      </c>
      <c r="H43" s="113">
        <v>75</v>
      </c>
      <c r="I43" s="156">
        <v>61</v>
      </c>
      <c r="J43" s="113"/>
      <c r="K43" s="113"/>
    </row>
    <row r="44" spans="1:11" ht="12" customHeight="1">
      <c r="A44" s="150"/>
      <c r="C44" s="35" t="s">
        <v>128</v>
      </c>
      <c r="D44" s="113">
        <v>1189</v>
      </c>
      <c r="E44" s="156">
        <v>1290</v>
      </c>
      <c r="F44" s="113">
        <v>1319</v>
      </c>
      <c r="G44" s="113">
        <v>1309</v>
      </c>
      <c r="H44" s="113">
        <v>1206</v>
      </c>
      <c r="I44" s="156">
        <v>1246</v>
      </c>
      <c r="J44" s="113"/>
      <c r="K44" s="113"/>
    </row>
    <row r="45" spans="1:11" ht="12" customHeight="1">
      <c r="A45" s="154"/>
      <c r="B45" s="94" t="s">
        <v>72</v>
      </c>
      <c r="D45" s="336">
        <f>SUM(D40:D44)</f>
        <v>4699</v>
      </c>
      <c r="E45" s="153">
        <f>SUM(E40:E44)</f>
        <v>4876</v>
      </c>
      <c r="F45" s="336">
        <v>5153</v>
      </c>
      <c r="G45" s="336">
        <f>SUM(G40:G44)</f>
        <v>5000</v>
      </c>
      <c r="H45" s="336">
        <f>SUM(H40:H44)</f>
        <v>4827</v>
      </c>
      <c r="I45" s="153">
        <f>SUM(I40:I44)</f>
        <v>4955</v>
      </c>
      <c r="J45" s="336"/>
      <c r="K45" s="111"/>
    </row>
    <row r="46" spans="1:11" ht="12" customHeight="1">
      <c r="A46" s="154"/>
      <c r="B46" s="94"/>
      <c r="D46" s="111"/>
      <c r="E46" s="153"/>
      <c r="F46" s="111"/>
      <c r="G46" s="111"/>
      <c r="H46" s="111"/>
      <c r="I46" s="153"/>
      <c r="J46" s="111"/>
      <c r="K46" s="111"/>
    </row>
    <row r="47" spans="1:11" ht="12" customHeight="1">
      <c r="A47" s="154"/>
      <c r="B47" s="94" t="s">
        <v>73</v>
      </c>
      <c r="D47" s="111">
        <v>214</v>
      </c>
      <c r="E47" s="153">
        <v>355</v>
      </c>
      <c r="F47" s="111">
        <v>465</v>
      </c>
      <c r="G47" s="111">
        <v>539</v>
      </c>
      <c r="H47" s="111">
        <v>182</v>
      </c>
      <c r="I47" s="153">
        <v>612</v>
      </c>
      <c r="J47" s="111"/>
      <c r="K47" s="111"/>
    </row>
    <row r="48" spans="1:11" ht="12" customHeight="1">
      <c r="A48" s="162"/>
      <c r="B48" s="95"/>
      <c r="C48" s="99"/>
      <c r="D48" s="111"/>
      <c r="E48" s="153"/>
      <c r="F48" s="111"/>
      <c r="G48" s="111"/>
      <c r="H48" s="111"/>
      <c r="I48" s="153"/>
      <c r="J48" s="111"/>
      <c r="K48" s="111"/>
    </row>
    <row r="49" spans="1:11" ht="12" customHeight="1">
      <c r="A49" s="158" t="s">
        <v>9</v>
      </c>
      <c r="B49" s="103"/>
      <c r="C49" s="97"/>
      <c r="D49" s="98">
        <f>SUM(D38+D45+D47)</f>
        <v>12780</v>
      </c>
      <c r="E49" s="159">
        <f>SUM(E38+E45+E47)</f>
        <v>13092</v>
      </c>
      <c r="F49" s="98">
        <v>14533</v>
      </c>
      <c r="G49" s="98">
        <f>SUM(G38+G45+G47)</f>
        <v>14275</v>
      </c>
      <c r="H49" s="98">
        <f>SUM(H38+H45+H47)</f>
        <v>13107</v>
      </c>
      <c r="I49" s="159">
        <f>SUM(I38+I45+I47)</f>
        <v>13908</v>
      </c>
      <c r="J49" s="98"/>
      <c r="K49" s="98"/>
    </row>
    <row r="50" spans="1:11" ht="12" customHeight="1">
      <c r="A50" s="150"/>
      <c r="B50" s="34"/>
      <c r="D50" s="322"/>
      <c r="E50" s="156"/>
      <c r="F50" s="322"/>
      <c r="G50" s="322"/>
      <c r="H50" s="322"/>
      <c r="I50" s="156"/>
      <c r="J50" s="322"/>
      <c r="K50" s="322"/>
    </row>
    <row r="51" spans="1:11" ht="12" customHeight="1">
      <c r="A51" s="158" t="s">
        <v>119</v>
      </c>
      <c r="B51" s="96"/>
      <c r="C51" s="97"/>
      <c r="D51" s="98">
        <v>-3769</v>
      </c>
      <c r="E51" s="159">
        <v>-3824</v>
      </c>
      <c r="F51" s="98">
        <v>-4292</v>
      </c>
      <c r="G51" s="98">
        <v>-5295</v>
      </c>
      <c r="H51" s="98">
        <v>-3985</v>
      </c>
      <c r="I51" s="159">
        <v>-4153</v>
      </c>
      <c r="J51" s="98"/>
      <c r="K51" s="98"/>
    </row>
    <row r="52" spans="1:11" ht="12" customHeight="1">
      <c r="A52" s="150"/>
      <c r="B52" s="34"/>
      <c r="D52" s="322"/>
      <c r="E52" s="156"/>
      <c r="F52" s="322"/>
      <c r="G52" s="322"/>
      <c r="H52" s="322"/>
      <c r="I52" s="156"/>
      <c r="J52" s="322"/>
      <c r="K52" s="322"/>
    </row>
    <row r="53" spans="1:11" ht="12" customHeight="1">
      <c r="A53" s="158" t="s">
        <v>164</v>
      </c>
      <c r="B53" s="96"/>
      <c r="C53" s="97"/>
      <c r="D53" s="98">
        <f>SUM(D49:D51)</f>
        <v>9011</v>
      </c>
      <c r="E53" s="159">
        <f>SUM(E49:E51)</f>
        <v>9268</v>
      </c>
      <c r="F53" s="98">
        <v>10241</v>
      </c>
      <c r="G53" s="98">
        <f>SUM(G49+G51)</f>
        <v>8980</v>
      </c>
      <c r="H53" s="98">
        <f>SUM(H49:H51)</f>
        <v>9122</v>
      </c>
      <c r="I53" s="159">
        <v>9755</v>
      </c>
      <c r="J53" s="98"/>
      <c r="K53" s="98"/>
    </row>
    <row r="54" spans="1:11" ht="12" customHeight="1">
      <c r="A54" s="163"/>
      <c r="B54" s="99"/>
      <c r="C54" s="325" t="s">
        <v>120</v>
      </c>
      <c r="D54" s="322">
        <v>-3710</v>
      </c>
      <c r="E54" s="157">
        <v>-3706</v>
      </c>
      <c r="F54" s="322">
        <v>-4088</v>
      </c>
      <c r="G54" s="322">
        <v>-4631</v>
      </c>
      <c r="H54" s="322">
        <v>-3552</v>
      </c>
      <c r="I54" s="157">
        <v>-3491</v>
      </c>
      <c r="J54" s="322"/>
      <c r="K54" s="322"/>
    </row>
    <row r="55" spans="1:11" ht="12" customHeight="1">
      <c r="A55" s="158" t="s">
        <v>13</v>
      </c>
      <c r="B55" s="103"/>
      <c r="C55" s="97"/>
      <c r="D55" s="98">
        <f>SUM(D53:D54)</f>
        <v>5301</v>
      </c>
      <c r="E55" s="334">
        <f>SUM(E53:E54)</f>
        <v>5562</v>
      </c>
      <c r="F55" s="98">
        <v>6153</v>
      </c>
      <c r="G55" s="98">
        <f>SUM(G53+G54)</f>
        <v>4349</v>
      </c>
      <c r="H55" s="98">
        <f>SUM(H53:H54)</f>
        <v>5570</v>
      </c>
      <c r="I55" s="334">
        <f>SUM(I53:I54)</f>
        <v>6264</v>
      </c>
      <c r="J55" s="98"/>
      <c r="K55" s="98"/>
    </row>
    <row r="56" spans="1:11" ht="12" customHeight="1">
      <c r="A56" s="164" t="s">
        <v>118</v>
      </c>
      <c r="B56" s="100"/>
      <c r="C56" s="55"/>
      <c r="D56" s="323">
        <v>1133</v>
      </c>
      <c r="E56" s="372">
        <v>1686</v>
      </c>
      <c r="F56" s="323">
        <f>6337-E56-D56</f>
        <v>3518</v>
      </c>
      <c r="G56" s="323">
        <v>4229</v>
      </c>
      <c r="H56" s="323">
        <v>2172</v>
      </c>
      <c r="I56" s="372">
        <v>2184</v>
      </c>
      <c r="J56" s="323"/>
      <c r="K56" s="323"/>
    </row>
    <row r="57" spans="1:11" ht="12" customHeight="1">
      <c r="A57" s="375"/>
      <c r="B57" s="215"/>
      <c r="C57" s="225"/>
      <c r="D57" s="324"/>
      <c r="E57" s="432"/>
      <c r="F57" s="324"/>
      <c r="G57" s="324"/>
      <c r="H57" s="324"/>
      <c r="I57" s="432"/>
      <c r="J57" s="324"/>
      <c r="K57" s="324"/>
    </row>
    <row r="58" spans="1:11" ht="12" customHeight="1">
      <c r="A58" s="253" t="s">
        <v>178</v>
      </c>
      <c r="C58" s="93"/>
      <c r="D58" s="254"/>
      <c r="E58" s="415"/>
      <c r="F58" s="254"/>
      <c r="G58" s="254"/>
      <c r="H58" s="254"/>
      <c r="I58" s="415"/>
      <c r="J58" s="254"/>
      <c r="K58" s="254"/>
    </row>
    <row r="59" spans="1:11" ht="12" customHeight="1" thickBot="1">
      <c r="A59" s="255" t="s">
        <v>179</v>
      </c>
      <c r="B59" s="256"/>
      <c r="C59" s="256"/>
      <c r="D59" s="257">
        <v>5.07</v>
      </c>
      <c r="E59" s="258">
        <v>5.16</v>
      </c>
      <c r="F59" s="257">
        <v>5.28</v>
      </c>
      <c r="G59" s="257">
        <v>5.26</v>
      </c>
      <c r="H59" s="257">
        <v>5.16</v>
      </c>
      <c r="I59" s="258">
        <v>5.26</v>
      </c>
      <c r="J59" s="257"/>
      <c r="K59" s="257"/>
    </row>
    <row r="60" spans="1:11" ht="12" customHeight="1">
      <c r="A60" s="211"/>
      <c r="B60" s="208"/>
      <c r="C60" s="211"/>
      <c r="D60" s="210"/>
      <c r="E60" s="211"/>
      <c r="F60" s="211"/>
      <c r="G60" s="211"/>
      <c r="H60" s="210"/>
      <c r="I60" s="211"/>
      <c r="J60" s="211"/>
      <c r="K60" s="211"/>
    </row>
    <row r="61" spans="1:11" ht="12" customHeight="1">
      <c r="A61" s="211"/>
      <c r="B61" s="208"/>
      <c r="C61" s="211"/>
      <c r="D61" s="210"/>
      <c r="E61" s="211"/>
      <c r="F61" s="211"/>
      <c r="G61" s="211"/>
      <c r="H61" s="210"/>
      <c r="I61" s="211"/>
      <c r="J61" s="211"/>
      <c r="K61" s="211"/>
    </row>
    <row r="62" spans="1:11" ht="12" customHeight="1">
      <c r="A62" s="215"/>
      <c r="B62" s="215"/>
      <c r="C62" s="211"/>
      <c r="D62" s="210"/>
      <c r="E62" s="211"/>
      <c r="F62" s="211"/>
      <c r="G62" s="211"/>
      <c r="H62" s="210"/>
      <c r="I62" s="211"/>
      <c r="J62" s="211"/>
      <c r="K62" s="211"/>
    </row>
    <row r="63" spans="1:11" ht="12" customHeight="1">
      <c r="A63" s="223"/>
      <c r="B63" s="208"/>
      <c r="C63" s="215"/>
      <c r="D63" s="227"/>
      <c r="E63" s="215"/>
      <c r="F63" s="215"/>
      <c r="G63" s="215"/>
      <c r="H63" s="227"/>
      <c r="I63" s="215"/>
      <c r="J63" s="215"/>
      <c r="K63" s="215"/>
    </row>
    <row r="64" spans="1:11" ht="12" customHeight="1">
      <c r="A64" s="223"/>
      <c r="B64" s="215"/>
      <c r="C64" s="223"/>
      <c r="D64" s="210"/>
      <c r="E64" s="223"/>
      <c r="F64" s="223"/>
      <c r="G64" s="223"/>
      <c r="H64" s="210"/>
      <c r="I64" s="223"/>
      <c r="J64" s="223"/>
      <c r="K64" s="223"/>
    </row>
    <row r="65" spans="1:11" ht="12" customHeight="1">
      <c r="A65" s="215"/>
      <c r="B65" s="215"/>
      <c r="C65" s="215"/>
      <c r="D65" s="210"/>
      <c r="E65" s="215"/>
      <c r="F65" s="215"/>
      <c r="G65" s="215"/>
      <c r="H65" s="210"/>
      <c r="I65" s="215"/>
      <c r="J65" s="215"/>
      <c r="K65" s="215"/>
    </row>
    <row r="66" spans="1:11" ht="12" customHeight="1">
      <c r="A66" s="215"/>
      <c r="B66" s="215"/>
      <c r="C66" s="215"/>
      <c r="D66" s="210"/>
      <c r="E66" s="215"/>
      <c r="F66" s="215"/>
      <c r="G66" s="215"/>
      <c r="H66" s="210"/>
      <c r="I66" s="215"/>
      <c r="J66" s="215"/>
      <c r="K66" s="215"/>
    </row>
    <row r="67" spans="1:11" ht="12" customHeight="1">
      <c r="A67" s="215"/>
      <c r="B67" s="215"/>
      <c r="C67" s="215"/>
      <c r="D67" s="210"/>
      <c r="E67" s="215"/>
      <c r="F67" s="215"/>
      <c r="G67" s="215"/>
      <c r="H67" s="210"/>
      <c r="I67" s="215"/>
      <c r="J67" s="215"/>
      <c r="K67" s="215"/>
    </row>
    <row r="68" spans="1:11" ht="12" customHeight="1">
      <c r="A68" s="215"/>
      <c r="B68" s="215"/>
      <c r="C68" s="215"/>
      <c r="D68" s="210"/>
      <c r="E68" s="215"/>
      <c r="F68" s="215"/>
      <c r="G68" s="215"/>
      <c r="H68" s="210"/>
      <c r="I68" s="215"/>
      <c r="J68" s="215"/>
      <c r="K68" s="215"/>
    </row>
    <row r="69" spans="1:11" ht="12" customHeight="1">
      <c r="A69" s="223"/>
      <c r="B69" s="208"/>
      <c r="C69" s="215"/>
      <c r="D69" s="227"/>
      <c r="E69" s="215"/>
      <c r="F69" s="215"/>
      <c r="G69" s="215"/>
      <c r="H69" s="227"/>
      <c r="I69" s="215"/>
      <c r="J69" s="215"/>
      <c r="K69" s="215"/>
    </row>
    <row r="70" spans="1:11" ht="12" customHeight="1">
      <c r="A70" s="223"/>
      <c r="B70" s="208"/>
      <c r="C70" s="215"/>
      <c r="D70" s="227"/>
      <c r="E70" s="215"/>
      <c r="F70" s="215"/>
      <c r="G70" s="215"/>
      <c r="H70" s="227"/>
      <c r="I70" s="215"/>
      <c r="J70" s="215"/>
      <c r="K70" s="215"/>
    </row>
    <row r="71" spans="1:11" ht="12" customHeight="1">
      <c r="A71" s="223"/>
      <c r="B71" s="208"/>
      <c r="C71" s="215"/>
      <c r="D71" s="227"/>
      <c r="E71" s="215"/>
      <c r="F71" s="215"/>
      <c r="G71" s="215"/>
      <c r="H71" s="227"/>
      <c r="I71" s="215"/>
      <c r="J71" s="215"/>
      <c r="K71" s="215"/>
    </row>
    <row r="72" spans="1:11" ht="12" customHeight="1">
      <c r="A72" s="205"/>
      <c r="B72" s="209"/>
      <c r="C72" s="205"/>
      <c r="D72" s="227"/>
      <c r="E72" s="205"/>
      <c r="F72" s="205"/>
      <c r="G72" s="205"/>
      <c r="H72" s="227"/>
      <c r="I72" s="205"/>
      <c r="J72" s="205"/>
      <c r="K72" s="205"/>
    </row>
    <row r="73" spans="1:11" ht="12" customHeight="1">
      <c r="A73" s="223"/>
      <c r="B73" s="208"/>
      <c r="C73" s="215"/>
      <c r="D73" s="227"/>
      <c r="E73" s="215"/>
      <c r="F73" s="215"/>
      <c r="G73" s="215"/>
      <c r="H73" s="227"/>
      <c r="I73" s="215"/>
      <c r="J73" s="215"/>
      <c r="K73" s="215"/>
    </row>
    <row r="74" spans="1:11" ht="12" customHeight="1">
      <c r="A74" s="215"/>
      <c r="B74" s="223"/>
      <c r="C74" s="215"/>
      <c r="D74" s="210"/>
      <c r="E74" s="215"/>
      <c r="F74" s="215"/>
      <c r="G74" s="215"/>
      <c r="H74" s="210"/>
      <c r="I74" s="215"/>
      <c r="J74" s="215"/>
      <c r="K74" s="215"/>
    </row>
    <row r="75" spans="1:11" ht="12" customHeight="1">
      <c r="A75" s="223"/>
      <c r="B75" s="205"/>
      <c r="C75" s="215"/>
      <c r="D75" s="227"/>
      <c r="E75" s="215"/>
      <c r="F75" s="215"/>
      <c r="G75" s="215"/>
      <c r="H75" s="227"/>
      <c r="I75" s="215"/>
      <c r="J75" s="215"/>
      <c r="K75" s="215"/>
    </row>
    <row r="76" spans="1:11" ht="12" customHeight="1">
      <c r="A76" s="215"/>
      <c r="B76" s="223"/>
      <c r="C76" s="215"/>
      <c r="D76" s="210"/>
      <c r="E76" s="215"/>
      <c r="F76" s="215"/>
      <c r="G76" s="215"/>
      <c r="H76" s="210"/>
      <c r="I76" s="215"/>
      <c r="J76" s="215"/>
      <c r="K76" s="215"/>
    </row>
    <row r="77" spans="1:11" ht="12" customHeight="1">
      <c r="A77" s="223"/>
      <c r="B77" s="205"/>
      <c r="C77" s="215"/>
      <c r="D77" s="227"/>
      <c r="E77" s="215"/>
      <c r="F77" s="215"/>
      <c r="G77" s="215"/>
      <c r="H77" s="227"/>
      <c r="I77" s="215"/>
      <c r="J77" s="215"/>
      <c r="K77" s="215"/>
    </row>
    <row r="78" spans="1:11" ht="12" customHeight="1">
      <c r="A78" s="209"/>
      <c r="B78" s="205"/>
      <c r="C78" s="219"/>
      <c r="D78" s="210"/>
      <c r="E78" s="219"/>
      <c r="F78" s="219"/>
      <c r="G78" s="219"/>
      <c r="H78" s="210"/>
      <c r="I78" s="219"/>
      <c r="J78" s="219"/>
      <c r="K78" s="219"/>
    </row>
    <row r="79" spans="1:11" ht="12" customHeight="1">
      <c r="A79" s="223"/>
      <c r="B79" s="208"/>
      <c r="C79" s="215"/>
      <c r="D79" s="227"/>
      <c r="E79" s="215"/>
      <c r="F79" s="215"/>
      <c r="G79" s="215"/>
      <c r="H79" s="227"/>
      <c r="I79" s="215"/>
      <c r="J79" s="215"/>
      <c r="K79" s="215"/>
    </row>
    <row r="80" spans="1:11" ht="12" customHeight="1">
      <c r="A80" s="223"/>
      <c r="B80" s="205"/>
      <c r="C80" s="223"/>
      <c r="D80" s="227"/>
      <c r="E80" s="223"/>
      <c r="F80" s="223"/>
      <c r="G80" s="223"/>
      <c r="H80" s="227"/>
      <c r="I80" s="223"/>
      <c r="J80" s="223"/>
      <c r="K80" s="223"/>
    </row>
    <row r="81" spans="1:11" ht="12" customHeight="1">
      <c r="A81" s="223"/>
      <c r="B81" s="205"/>
      <c r="C81" s="223"/>
      <c r="D81" s="214"/>
      <c r="E81" s="223"/>
      <c r="F81" s="223"/>
      <c r="G81" s="223"/>
      <c r="H81" s="214"/>
      <c r="I81" s="223"/>
      <c r="J81" s="223"/>
      <c r="K81" s="223"/>
    </row>
    <row r="82" spans="1:11" ht="12" customHeight="1">
      <c r="A82" s="221"/>
      <c r="B82" s="215"/>
      <c r="C82" s="211"/>
      <c r="D82" s="213"/>
      <c r="E82" s="211"/>
      <c r="F82" s="211"/>
      <c r="G82" s="211"/>
      <c r="H82" s="213"/>
      <c r="I82" s="211"/>
      <c r="J82" s="211"/>
      <c r="K82" s="211"/>
    </row>
    <row r="83" spans="1:11" ht="12" customHeight="1">
      <c r="A83" s="209"/>
      <c r="B83" s="223"/>
      <c r="C83" s="224"/>
      <c r="D83" s="202"/>
      <c r="E83" s="224"/>
      <c r="F83" s="224"/>
      <c r="G83" s="224"/>
      <c r="H83" s="202"/>
      <c r="I83" s="224"/>
      <c r="J83" s="224"/>
      <c r="K83" s="224"/>
    </row>
    <row r="84" spans="1:11" ht="12" customHeight="1">
      <c r="A84" s="209"/>
      <c r="B84" s="223"/>
      <c r="C84" s="223"/>
      <c r="D84" s="202"/>
      <c r="E84" s="223"/>
      <c r="F84" s="223"/>
      <c r="G84" s="223"/>
      <c r="H84" s="202"/>
      <c r="I84" s="223"/>
      <c r="J84" s="223"/>
      <c r="K84" s="223"/>
    </row>
    <row r="85" spans="1:11" s="104" customFormat="1" ht="15.75" customHeight="1">
      <c r="A85" s="204"/>
      <c r="B85" s="204"/>
      <c r="C85" s="204"/>
      <c r="D85" s="217"/>
      <c r="E85" s="204"/>
      <c r="F85" s="204"/>
      <c r="G85" s="204"/>
      <c r="H85" s="217"/>
      <c r="I85" s="204"/>
      <c r="J85" s="204"/>
      <c r="K85" s="204"/>
    </row>
    <row r="86" spans="1:11" s="104" customFormat="1" ht="27" customHeight="1">
      <c r="A86" s="467"/>
      <c r="B86" s="467"/>
      <c r="C86" s="467"/>
      <c r="D86" s="217"/>
      <c r="E86" s="328"/>
      <c r="F86" s="328"/>
      <c r="G86" s="328"/>
      <c r="H86" s="217"/>
      <c r="I86" s="417"/>
      <c r="J86" s="417"/>
      <c r="K86" s="417"/>
    </row>
    <row r="87" spans="1:11" s="104" customFormat="1">
      <c r="A87" s="101"/>
      <c r="B87" s="95"/>
      <c r="C87" s="34"/>
      <c r="E87" s="34"/>
      <c r="F87" s="34"/>
      <c r="G87" s="34"/>
      <c r="I87" s="34"/>
      <c r="J87" s="34"/>
      <c r="K87" s="34"/>
    </row>
    <row r="88" spans="1:11">
      <c r="A88" s="93"/>
      <c r="C88" s="93"/>
      <c r="E88" s="93"/>
      <c r="F88" s="93"/>
      <c r="G88" s="93"/>
      <c r="I88" s="93"/>
      <c r="J88" s="93"/>
      <c r="K88" s="93"/>
    </row>
    <row r="89" spans="1:11">
      <c r="A89" s="102"/>
      <c r="C89" s="93"/>
      <c r="E89" s="93"/>
      <c r="F89" s="93"/>
      <c r="G89" s="93"/>
      <c r="I89" s="93"/>
      <c r="J89" s="93"/>
      <c r="K89" s="93"/>
    </row>
  </sheetData>
  <mergeCells count="3">
    <mergeCell ref="A86:C86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6"/>
  <sheetViews>
    <sheetView showGridLines="0" zoomScaleNormal="100" zoomScaleSheetLayoutView="100" workbookViewId="0">
      <pane xSplit="1" ySplit="3" topLeftCell="B16" activePane="bottomRight" state="frozen"/>
      <selection activeCell="B9" sqref="B9:F9"/>
      <selection pane="topRight" activeCell="B9" sqref="B9:F9"/>
      <selection pane="bottomLeft" activeCell="B9" sqref="B9:F9"/>
      <selection pane="bottomRight" activeCell="G40" sqref="G40"/>
    </sheetView>
  </sheetViews>
  <sheetFormatPr defaultColWidth="9.1796875" defaultRowHeight="14.15" customHeight="1"/>
  <cols>
    <col min="1" max="1" width="44.7265625" style="11" customWidth="1"/>
    <col min="2" max="9" width="12.7265625" style="60" customWidth="1"/>
    <col min="10" max="16384" width="9.1796875" style="60"/>
  </cols>
  <sheetData>
    <row r="1" spans="1:9" ht="14.15" customHeight="1">
      <c r="A1" s="468" t="s">
        <v>200</v>
      </c>
      <c r="B1" s="470" t="s">
        <v>204</v>
      </c>
      <c r="C1" s="471"/>
      <c r="D1" s="471"/>
      <c r="E1" s="472"/>
      <c r="F1" s="470" t="s">
        <v>214</v>
      </c>
      <c r="G1" s="471"/>
      <c r="H1" s="471"/>
      <c r="I1" s="472"/>
    </row>
    <row r="2" spans="1:9" ht="14.15" customHeight="1" thickBot="1">
      <c r="A2" s="469"/>
      <c r="B2" s="473"/>
      <c r="C2" s="474"/>
      <c r="D2" s="474"/>
      <c r="E2" s="475"/>
      <c r="F2" s="473"/>
      <c r="G2" s="474"/>
      <c r="H2" s="474"/>
      <c r="I2" s="475"/>
    </row>
    <row r="3" spans="1:9" ht="14.15" customHeight="1" thickBot="1">
      <c r="A3" s="376"/>
      <c r="B3" s="342" t="s">
        <v>110</v>
      </c>
      <c r="C3" s="373" t="s">
        <v>111</v>
      </c>
      <c r="D3" s="373" t="s">
        <v>112</v>
      </c>
      <c r="E3" s="260" t="s">
        <v>113</v>
      </c>
      <c r="F3" s="342" t="s">
        <v>110</v>
      </c>
      <c r="G3" s="373" t="s">
        <v>111</v>
      </c>
      <c r="H3" s="373" t="s">
        <v>112</v>
      </c>
      <c r="I3" s="260" t="s">
        <v>113</v>
      </c>
    </row>
    <row r="4" spans="1:9" ht="14.15" customHeight="1">
      <c r="A4" s="37"/>
      <c r="B4" s="115"/>
      <c r="C4" s="245"/>
      <c r="D4" s="115"/>
      <c r="E4" s="115"/>
      <c r="F4" s="440"/>
      <c r="G4" s="245"/>
      <c r="H4" s="115"/>
      <c r="I4" s="115"/>
    </row>
    <row r="5" spans="1:9" ht="14.15" customHeight="1">
      <c r="A5" s="45" t="s">
        <v>161</v>
      </c>
      <c r="B5" s="116"/>
      <c r="C5" s="244"/>
      <c r="D5" s="116"/>
      <c r="E5" s="116"/>
      <c r="F5" s="446"/>
      <c r="G5" s="244"/>
      <c r="H5" s="116"/>
      <c r="I5" s="116"/>
    </row>
    <row r="6" spans="1:9" ht="4.5" customHeight="1">
      <c r="A6" s="37"/>
      <c r="B6" s="115"/>
      <c r="C6" s="245"/>
      <c r="D6" s="115"/>
      <c r="E6" s="115"/>
      <c r="F6" s="440"/>
      <c r="G6" s="245"/>
      <c r="H6" s="115"/>
      <c r="I6" s="115"/>
    </row>
    <row r="7" spans="1:9" ht="14.15" customHeight="1">
      <c r="A7" s="46" t="s">
        <v>90</v>
      </c>
      <c r="B7" s="48"/>
      <c r="C7" s="243"/>
      <c r="D7" s="48"/>
      <c r="E7" s="48"/>
      <c r="F7" s="243"/>
      <c r="G7" s="243"/>
      <c r="H7" s="48"/>
      <c r="I7" s="48"/>
    </row>
    <row r="8" spans="1:9" ht="14.15" customHeight="1">
      <c r="B8" s="50"/>
      <c r="C8" s="246"/>
      <c r="D8" s="50"/>
      <c r="E8" s="50"/>
      <c r="F8" s="433"/>
      <c r="G8" s="246"/>
      <c r="H8" s="50"/>
      <c r="I8" s="50"/>
    </row>
    <row r="9" spans="1:9" ht="14.15" customHeight="1">
      <c r="A9" s="37" t="s">
        <v>222</v>
      </c>
      <c r="B9" s="72">
        <v>0.44800000000000001</v>
      </c>
      <c r="C9" s="242">
        <v>0.44800000000000001</v>
      </c>
      <c r="D9" s="72">
        <v>0.45</v>
      </c>
      <c r="E9" s="72">
        <v>0.44900000000000001</v>
      </c>
      <c r="F9" s="441" t="s">
        <v>122</v>
      </c>
      <c r="G9" s="452" t="s">
        <v>122</v>
      </c>
      <c r="H9" s="72"/>
      <c r="I9" s="72"/>
    </row>
    <row r="10" spans="1:9" ht="14.15" customHeight="1">
      <c r="A10" s="37" t="s">
        <v>91</v>
      </c>
      <c r="B10" s="71">
        <v>5297842</v>
      </c>
      <c r="C10" s="229">
        <v>5305926</v>
      </c>
      <c r="D10" s="71">
        <v>5302450</v>
      </c>
      <c r="E10" s="71">
        <v>5329996</v>
      </c>
      <c r="F10" s="443">
        <v>5305191</v>
      </c>
      <c r="G10" s="229">
        <v>5332289</v>
      </c>
      <c r="H10" s="71"/>
      <c r="I10" s="71"/>
    </row>
    <row r="11" spans="1:9" ht="14.15" customHeight="1">
      <c r="A11" s="41" t="s">
        <v>92</v>
      </c>
      <c r="B11" s="63">
        <v>0.64800000000000002</v>
      </c>
      <c r="C11" s="327">
        <f>3481130/C10</f>
        <v>0.65608340561100931</v>
      </c>
      <c r="D11" s="63">
        <f>3537218/D10</f>
        <v>0.66709125027110105</v>
      </c>
      <c r="E11" s="63">
        <v>0.67200000000000004</v>
      </c>
      <c r="F11" s="444">
        <v>0.68200000000000005</v>
      </c>
      <c r="G11" s="327">
        <f>+[1]IR_MTHU!$BT$9/G10</f>
        <v>0.68612391413893736</v>
      </c>
      <c r="H11" s="63"/>
      <c r="I11" s="63"/>
    </row>
    <row r="12" spans="1:9" ht="14.15" customHeight="1">
      <c r="A12" s="37" t="s">
        <v>99</v>
      </c>
      <c r="B12" s="65">
        <v>205</v>
      </c>
      <c r="C12" s="241">
        <v>217</v>
      </c>
      <c r="D12" s="65">
        <v>212.33697076013371</v>
      </c>
      <c r="E12" s="65">
        <v>210.7</v>
      </c>
      <c r="F12" s="438">
        <v>211.6</v>
      </c>
      <c r="G12" s="241"/>
      <c r="H12" s="65"/>
      <c r="I12" s="65"/>
    </row>
    <row r="13" spans="1:9" ht="14.15" customHeight="1">
      <c r="A13" s="37" t="s">
        <v>93</v>
      </c>
      <c r="B13" s="65">
        <v>3307.8504515701879</v>
      </c>
      <c r="C13" s="241">
        <v>3441.2939949005108</v>
      </c>
      <c r="D13" s="65">
        <v>3533.0119068259614</v>
      </c>
      <c r="E13" s="65">
        <v>3477.803462192187</v>
      </c>
      <c r="F13" s="438">
        <v>3447</v>
      </c>
      <c r="G13" s="241">
        <v>3545.9302095722819</v>
      </c>
      <c r="H13" s="65"/>
      <c r="I13" s="65"/>
    </row>
    <row r="14" spans="1:9" ht="14.15" customHeight="1">
      <c r="A14" s="41" t="s">
        <v>94</v>
      </c>
      <c r="B14" s="70">
        <v>4573.8679528096118</v>
      </c>
      <c r="C14" s="240">
        <v>4695.6903924209391</v>
      </c>
      <c r="D14" s="70">
        <v>4746.3533113778394</v>
      </c>
      <c r="E14" s="70">
        <v>4662.8344076455187</v>
      </c>
      <c r="F14" s="442">
        <v>4605</v>
      </c>
      <c r="G14" s="240">
        <v>4668.6922397561975</v>
      </c>
      <c r="H14" s="70"/>
      <c r="I14" s="70"/>
    </row>
    <row r="15" spans="1:9" ht="14.15" customHeight="1">
      <c r="A15" s="41" t="s">
        <v>95</v>
      </c>
      <c r="B15" s="70">
        <v>997.87666507767972</v>
      </c>
      <c r="C15" s="240">
        <v>1095.4763049827673</v>
      </c>
      <c r="D15" s="70">
        <v>1136.169577011621</v>
      </c>
      <c r="E15" s="70">
        <v>1085.1567945569914</v>
      </c>
      <c r="F15" s="442">
        <v>1015</v>
      </c>
      <c r="G15" s="240">
        <v>1124.7223545638274</v>
      </c>
      <c r="H15" s="70"/>
      <c r="I15" s="70"/>
    </row>
    <row r="16" spans="1:9" ht="14.15" customHeight="1">
      <c r="A16" s="37" t="s">
        <v>96</v>
      </c>
      <c r="B16" s="66">
        <v>0.13100000000000001</v>
      </c>
      <c r="C16" s="239">
        <v>0.14899999999999999</v>
      </c>
      <c r="D16" s="66">
        <v>0.18189334862847717</v>
      </c>
      <c r="E16" s="66">
        <v>0.158</v>
      </c>
      <c r="F16" s="437">
        <v>0.18</v>
      </c>
      <c r="G16" s="239">
        <v>0.14548852528738707</v>
      </c>
      <c r="H16" s="66"/>
      <c r="I16" s="66"/>
    </row>
    <row r="17" spans="1:9" ht="14.15" customHeight="1">
      <c r="A17" s="41" t="s">
        <v>94</v>
      </c>
      <c r="B17" s="63">
        <v>9.8000000000000004E-2</v>
      </c>
      <c r="C17" s="238">
        <v>7.8509451695677759E-2</v>
      </c>
      <c r="D17" s="63">
        <v>7.4078298650073995E-2</v>
      </c>
      <c r="E17" s="63">
        <v>8.4000000000000005E-2</v>
      </c>
      <c r="F17" s="433">
        <v>9.1999999999999998E-2</v>
      </c>
      <c r="G17" s="238">
        <v>8.3143386179819909E-2</v>
      </c>
      <c r="H17" s="63"/>
      <c r="I17" s="63"/>
    </row>
    <row r="18" spans="1:9" ht="14.15" customHeight="1">
      <c r="A18" s="41" t="s">
        <v>95</v>
      </c>
      <c r="B18" s="63">
        <v>0.18</v>
      </c>
      <c r="C18" s="238">
        <v>0.28030560813541278</v>
      </c>
      <c r="D18" s="63">
        <v>0.39487188427378966</v>
      </c>
      <c r="E18" s="63">
        <v>0.30499999999999999</v>
      </c>
      <c r="F18" s="433">
        <v>0.36399999999999999</v>
      </c>
      <c r="G18" s="238">
        <v>0.27993423726440309</v>
      </c>
      <c r="H18" s="63"/>
      <c r="I18" s="63"/>
    </row>
    <row r="19" spans="1:9" ht="14.15" customHeight="1">
      <c r="A19" s="42" t="s">
        <v>97</v>
      </c>
      <c r="B19" s="66">
        <v>0.39</v>
      </c>
      <c r="C19" s="239">
        <v>0.43286715840210299</v>
      </c>
      <c r="D19" s="66">
        <v>0.44184885338278829</v>
      </c>
      <c r="E19" s="66">
        <v>0.44540000000000002</v>
      </c>
      <c r="F19" s="437">
        <v>0.45650000000000002</v>
      </c>
      <c r="G19" s="239">
        <v>0.46625083931158778</v>
      </c>
      <c r="H19" s="66"/>
      <c r="I19" s="66"/>
    </row>
    <row r="20" spans="1:9" ht="14.15" customHeight="1">
      <c r="A20" s="37" t="s">
        <v>123</v>
      </c>
      <c r="B20" s="71">
        <v>2870496</v>
      </c>
      <c r="C20" s="237">
        <v>2915379</v>
      </c>
      <c r="D20" s="71">
        <v>2979571</v>
      </c>
      <c r="E20" s="71">
        <v>3011938</v>
      </c>
      <c r="F20" s="445">
        <v>3026145</v>
      </c>
      <c r="G20" s="237">
        <v>3041446</v>
      </c>
      <c r="H20" s="71"/>
      <c r="I20" s="71"/>
    </row>
    <row r="21" spans="1:9" ht="14.15" customHeight="1">
      <c r="A21" s="37"/>
      <c r="B21" s="115"/>
      <c r="C21" s="245"/>
      <c r="D21" s="115"/>
      <c r="E21" s="115"/>
      <c r="F21" s="440"/>
      <c r="G21" s="245"/>
      <c r="H21" s="115"/>
      <c r="I21" s="115"/>
    </row>
    <row r="22" spans="1:9" ht="14.15" customHeight="1">
      <c r="A22" s="46" t="s">
        <v>75</v>
      </c>
      <c r="B22" s="52"/>
      <c r="C22" s="236"/>
      <c r="D22" s="52"/>
      <c r="E22" s="52"/>
      <c r="F22" s="236"/>
      <c r="G22" s="236"/>
      <c r="H22" s="52"/>
      <c r="I22" s="52"/>
    </row>
    <row r="23" spans="1:9" ht="14.15" customHeight="1">
      <c r="A23" s="37"/>
      <c r="B23" s="47"/>
      <c r="C23" s="245"/>
      <c r="D23" s="47"/>
      <c r="E23" s="47"/>
      <c r="F23" s="440"/>
      <c r="G23" s="245"/>
      <c r="H23" s="47"/>
      <c r="I23" s="47"/>
    </row>
    <row r="24" spans="1:9" ht="14.15" customHeight="1">
      <c r="A24" s="45" t="s">
        <v>98</v>
      </c>
      <c r="B24" s="115"/>
      <c r="C24" s="245"/>
      <c r="D24" s="115"/>
      <c r="E24" s="115"/>
      <c r="F24" s="440"/>
      <c r="G24" s="245"/>
      <c r="H24" s="115"/>
      <c r="I24" s="115"/>
    </row>
    <row r="25" spans="1:9" ht="14.15" customHeight="1">
      <c r="A25" s="106" t="s">
        <v>153</v>
      </c>
      <c r="B25" s="65">
        <v>1401632</v>
      </c>
      <c r="C25" s="235">
        <v>1391050</v>
      </c>
      <c r="D25" s="65">
        <v>1385153</v>
      </c>
      <c r="E25" s="65">
        <v>1383293</v>
      </c>
      <c r="F25" s="438">
        <v>1377574</v>
      </c>
      <c r="G25" s="235">
        <v>1371699</v>
      </c>
      <c r="H25" s="65"/>
      <c r="I25" s="65"/>
    </row>
    <row r="26" spans="1:9" ht="14.15" customHeight="1">
      <c r="A26" s="11" t="s">
        <v>76</v>
      </c>
      <c r="B26" s="70">
        <v>680443</v>
      </c>
      <c r="C26" s="234">
        <v>598018.28435000009</v>
      </c>
      <c r="D26" s="70">
        <v>558258.20468333329</v>
      </c>
      <c r="E26" s="70">
        <v>599687</v>
      </c>
      <c r="F26" s="447" t="s">
        <v>225</v>
      </c>
      <c r="G26" s="234">
        <v>555389.2020500002</v>
      </c>
      <c r="H26" s="70"/>
      <c r="I26" s="70"/>
    </row>
    <row r="27" spans="1:9" ht="14.15" customHeight="1">
      <c r="A27" s="42" t="s">
        <v>121</v>
      </c>
      <c r="B27" s="65">
        <v>161</v>
      </c>
      <c r="C27" s="235">
        <v>142.81047884340592</v>
      </c>
      <c r="D27" s="65">
        <v>134.11169584475044</v>
      </c>
      <c r="E27" s="65">
        <v>144</v>
      </c>
      <c r="F27" s="448" t="s">
        <v>226</v>
      </c>
      <c r="G27" s="235">
        <v>134.68380518581122</v>
      </c>
      <c r="H27" s="65"/>
      <c r="I27" s="65"/>
    </row>
    <row r="28" spans="1:9" ht="14.15" customHeight="1">
      <c r="A28" s="42" t="s">
        <v>152</v>
      </c>
      <c r="B28" s="65">
        <v>2327.3241365839826</v>
      </c>
      <c r="C28" s="235">
        <v>2383.3115821308411</v>
      </c>
      <c r="D28" s="65">
        <v>2263.0577159038698</v>
      </c>
      <c r="E28" s="65">
        <v>2039.5790086310601</v>
      </c>
      <c r="F28" s="438">
        <v>2252</v>
      </c>
      <c r="G28" s="235">
        <v>2216.9725972738847</v>
      </c>
      <c r="H28" s="65"/>
      <c r="I28" s="65"/>
    </row>
    <row r="29" spans="1:9" ht="14.15" customHeight="1">
      <c r="A29" s="37"/>
      <c r="B29" s="63"/>
      <c r="C29" s="246"/>
      <c r="D29" s="63"/>
      <c r="E29" s="63"/>
      <c r="F29" s="433"/>
      <c r="G29" s="246"/>
      <c r="H29" s="63"/>
      <c r="I29" s="63"/>
    </row>
    <row r="30" spans="1:9" ht="14.15" customHeight="1">
      <c r="A30" s="45" t="s">
        <v>77</v>
      </c>
      <c r="B30" s="63"/>
      <c r="C30" s="246"/>
      <c r="D30" s="63"/>
      <c r="E30" s="63"/>
      <c r="F30" s="433"/>
      <c r="G30" s="246"/>
      <c r="H30" s="63"/>
      <c r="I30" s="63"/>
    </row>
    <row r="31" spans="1:9" ht="14.15" customHeight="1">
      <c r="A31" s="37" t="s">
        <v>215</v>
      </c>
      <c r="B31" s="72">
        <v>0.377</v>
      </c>
      <c r="C31" s="239">
        <v>0.378</v>
      </c>
      <c r="D31" s="72">
        <v>0.38100000000000001</v>
      </c>
      <c r="E31" s="72">
        <v>0.38300000000000001</v>
      </c>
      <c r="F31" s="437">
        <v>0.38700000000000001</v>
      </c>
      <c r="G31" s="452" t="s">
        <v>122</v>
      </c>
      <c r="H31" s="72"/>
      <c r="I31" s="72"/>
    </row>
    <row r="32" spans="1:9" ht="14.15" customHeight="1">
      <c r="A32" s="41" t="s">
        <v>78</v>
      </c>
      <c r="B32" s="68">
        <v>547806</v>
      </c>
      <c r="C32" s="247">
        <v>548450</v>
      </c>
      <c r="D32" s="68">
        <v>546704</v>
      </c>
      <c r="E32" s="68">
        <v>542072</v>
      </c>
      <c r="F32" s="435">
        <v>534547</v>
      </c>
      <c r="G32" s="247">
        <v>527390</v>
      </c>
      <c r="H32" s="68"/>
      <c r="I32" s="68"/>
    </row>
    <row r="33" spans="1:9" ht="14.15" customHeight="1">
      <c r="A33" s="41" t="s">
        <v>79</v>
      </c>
      <c r="B33" s="68">
        <v>374478</v>
      </c>
      <c r="C33" s="247">
        <v>378796</v>
      </c>
      <c r="D33" s="68">
        <v>389182</v>
      </c>
      <c r="E33" s="68">
        <v>396091</v>
      </c>
      <c r="F33" s="435">
        <v>405859</v>
      </c>
      <c r="G33" s="247">
        <v>411502</v>
      </c>
      <c r="H33" s="68"/>
      <c r="I33" s="68"/>
    </row>
    <row r="34" spans="1:9" ht="14.15" customHeight="1">
      <c r="A34" s="41" t="s">
        <v>80</v>
      </c>
      <c r="B34" s="68">
        <v>166229</v>
      </c>
      <c r="C34" s="247">
        <v>177210</v>
      </c>
      <c r="D34" s="68">
        <v>190518</v>
      </c>
      <c r="E34" s="68">
        <v>209565</v>
      </c>
      <c r="F34" s="435">
        <v>229767</v>
      </c>
      <c r="G34" s="247">
        <v>249804</v>
      </c>
      <c r="H34" s="68"/>
      <c r="I34" s="68"/>
    </row>
    <row r="35" spans="1:9" ht="14.15" customHeight="1">
      <c r="A35" s="42" t="s">
        <v>81</v>
      </c>
      <c r="B35" s="64">
        <f>SUM(B32:B34)</f>
        <v>1088513</v>
      </c>
      <c r="C35" s="233">
        <v>1104456</v>
      </c>
      <c r="D35" s="64">
        <v>1126404</v>
      </c>
      <c r="E35" s="64">
        <v>1147728</v>
      </c>
      <c r="F35" s="434">
        <v>1170173</v>
      </c>
      <c r="G35" s="233">
        <v>1188696</v>
      </c>
      <c r="H35" s="64"/>
      <c r="I35" s="64"/>
    </row>
    <row r="36" spans="1:9" ht="14.15" customHeight="1">
      <c r="A36" s="42" t="s">
        <v>82</v>
      </c>
      <c r="B36" s="64">
        <v>3494.2989308382366</v>
      </c>
      <c r="C36" s="233">
        <v>3466.2218943617595</v>
      </c>
      <c r="D36" s="64">
        <v>3428.2265343999402</v>
      </c>
      <c r="E36" s="64">
        <v>3478.0299099460585</v>
      </c>
      <c r="F36" s="434">
        <v>3485</v>
      </c>
      <c r="G36" s="233">
        <v>3494.0475697884654</v>
      </c>
      <c r="H36" s="64"/>
      <c r="I36" s="64"/>
    </row>
    <row r="37" spans="1:9" ht="14.15" customHeight="1">
      <c r="A37" s="42" t="s">
        <v>83</v>
      </c>
      <c r="B37" s="64">
        <v>31186</v>
      </c>
      <c r="C37" s="233">
        <v>30596</v>
      </c>
      <c r="D37" s="64">
        <v>29601</v>
      </c>
      <c r="E37" s="64">
        <v>28927</v>
      </c>
      <c r="F37" s="434">
        <v>27863</v>
      </c>
      <c r="G37" s="233">
        <v>25503</v>
      </c>
      <c r="H37" s="64"/>
      <c r="I37" s="64"/>
    </row>
    <row r="38" spans="1:9" ht="14.15" customHeight="1">
      <c r="B38" s="63"/>
      <c r="C38" s="246"/>
      <c r="D38" s="63"/>
      <c r="E38" s="63"/>
      <c r="F38" s="433"/>
      <c r="G38" s="246"/>
      <c r="H38" s="63"/>
      <c r="I38" s="63"/>
    </row>
    <row r="39" spans="1:9" ht="14.15" customHeight="1">
      <c r="A39" s="45" t="s">
        <v>84</v>
      </c>
      <c r="B39" s="63"/>
      <c r="C39" s="246"/>
      <c r="D39" s="63"/>
      <c r="E39" s="63"/>
      <c r="F39" s="433"/>
      <c r="G39" s="246"/>
      <c r="H39" s="63"/>
      <c r="I39" s="63"/>
    </row>
    <row r="40" spans="1:9" ht="14.15" customHeight="1">
      <c r="A40" s="37" t="s">
        <v>216</v>
      </c>
      <c r="B40" s="72">
        <v>0.29199999999999998</v>
      </c>
      <c r="C40" s="242">
        <v>0.29299999999999998</v>
      </c>
      <c r="D40" s="72">
        <v>0.29799999999999999</v>
      </c>
      <c r="E40" s="72">
        <v>0.30599999999999999</v>
      </c>
      <c r="F40" s="441">
        <v>0.31</v>
      </c>
      <c r="G40" s="452" t="s">
        <v>122</v>
      </c>
      <c r="H40" s="72"/>
      <c r="I40" s="72"/>
    </row>
    <row r="41" spans="1:9" ht="14.15" customHeight="1">
      <c r="A41" s="41" t="s">
        <v>85</v>
      </c>
      <c r="B41" s="70">
        <v>115200</v>
      </c>
      <c r="C41" s="234">
        <v>109845</v>
      </c>
      <c r="D41" s="70">
        <v>112773</v>
      </c>
      <c r="E41" s="70">
        <v>108974</v>
      </c>
      <c r="F41" s="442">
        <v>110348</v>
      </c>
      <c r="G41" s="234">
        <v>108624</v>
      </c>
      <c r="H41" s="70"/>
      <c r="I41" s="70"/>
    </row>
    <row r="42" spans="1:9" ht="14.15" customHeight="1">
      <c r="A42" s="41" t="s">
        <v>86</v>
      </c>
      <c r="B42" s="70">
        <v>274556</v>
      </c>
      <c r="C42" s="234">
        <v>270065</v>
      </c>
      <c r="D42" s="70">
        <v>266920</v>
      </c>
      <c r="E42" s="70">
        <v>263770</v>
      </c>
      <c r="F42" s="442">
        <v>258499</v>
      </c>
      <c r="G42" s="234">
        <v>253006</v>
      </c>
      <c r="H42" s="70"/>
      <c r="I42" s="70"/>
    </row>
    <row r="43" spans="1:9" ht="14.15" customHeight="1">
      <c r="A43" s="41" t="s">
        <v>87</v>
      </c>
      <c r="B43" s="70">
        <v>649115</v>
      </c>
      <c r="C43" s="234">
        <v>665009</v>
      </c>
      <c r="D43" s="70">
        <v>686053</v>
      </c>
      <c r="E43" s="70">
        <v>714980</v>
      </c>
      <c r="F43" s="442">
        <v>737797</v>
      </c>
      <c r="G43" s="234">
        <v>760552</v>
      </c>
      <c r="H43" s="70"/>
      <c r="I43" s="70"/>
    </row>
    <row r="44" spans="1:9" ht="14.15" customHeight="1">
      <c r="A44" s="42" t="s">
        <v>88</v>
      </c>
      <c r="B44" s="65">
        <f>SUM(B41:B43)</f>
        <v>1038871</v>
      </c>
      <c r="C44" s="235">
        <f>SUM(C41:C43)</f>
        <v>1044919</v>
      </c>
      <c r="D44" s="65">
        <v>1065746</v>
      </c>
      <c r="E44" s="65">
        <v>1087724</v>
      </c>
      <c r="F44" s="438">
        <v>1106644</v>
      </c>
      <c r="G44" s="235">
        <v>1122182</v>
      </c>
      <c r="H44" s="65"/>
      <c r="I44" s="65"/>
    </row>
    <row r="45" spans="1:9" ht="14.15" customHeight="1">
      <c r="A45" s="37" t="s">
        <v>89</v>
      </c>
      <c r="B45" s="65">
        <v>3567.793857727399</v>
      </c>
      <c r="C45" s="235">
        <v>3412.0616049230625</v>
      </c>
      <c r="D45" s="65">
        <v>3355.3648114509233</v>
      </c>
      <c r="E45" s="65">
        <v>3369.9654646683061</v>
      </c>
      <c r="F45" s="438">
        <v>3312</v>
      </c>
      <c r="G45" s="235">
        <v>3301.402658493982</v>
      </c>
      <c r="H45" s="65"/>
      <c r="I45" s="65"/>
    </row>
    <row r="46" spans="1:9" ht="14.15" customHeight="1">
      <c r="A46" s="37"/>
      <c r="B46" s="63"/>
      <c r="C46" s="246"/>
      <c r="D46" s="63"/>
      <c r="E46" s="63"/>
      <c r="F46" s="433"/>
      <c r="G46" s="246"/>
      <c r="H46" s="63"/>
      <c r="I46" s="63"/>
    </row>
    <row r="47" spans="1:9" ht="14.15" customHeight="1">
      <c r="A47" s="45" t="s">
        <v>223</v>
      </c>
      <c r="B47" s="63"/>
      <c r="C47" s="246"/>
      <c r="D47" s="63"/>
      <c r="E47" s="63"/>
      <c r="F47" s="433"/>
      <c r="G47" s="246"/>
      <c r="H47" s="63"/>
      <c r="I47" s="63"/>
    </row>
    <row r="48" spans="1:9" ht="3.75" customHeight="1">
      <c r="B48" s="63"/>
      <c r="C48" s="246"/>
      <c r="D48" s="63"/>
      <c r="E48" s="63"/>
      <c r="F48" s="433"/>
      <c r="G48" s="246"/>
      <c r="H48" s="63"/>
      <c r="I48" s="63"/>
    </row>
    <row r="49" spans="1:9" ht="14.15" customHeight="1">
      <c r="A49" s="46" t="s">
        <v>90</v>
      </c>
      <c r="B49" s="53"/>
      <c r="C49" s="243"/>
      <c r="D49" s="53"/>
      <c r="E49" s="53"/>
      <c r="F49" s="243"/>
      <c r="G49" s="243"/>
      <c r="H49" s="53"/>
      <c r="I49" s="53"/>
    </row>
    <row r="50" spans="1:9" ht="14.15" customHeight="1">
      <c r="A50" s="37"/>
      <c r="B50" s="50"/>
      <c r="C50" s="246"/>
      <c r="D50" s="50"/>
      <c r="E50" s="50"/>
      <c r="F50" s="433"/>
      <c r="G50" s="246"/>
      <c r="H50" s="50"/>
      <c r="I50" s="50"/>
    </row>
    <row r="51" spans="1:9" ht="14.15" customHeight="1">
      <c r="A51" s="37" t="s">
        <v>217</v>
      </c>
      <c r="B51" s="66">
        <v>1.0389999999999999</v>
      </c>
      <c r="C51" s="232">
        <v>1.03131021194605</v>
      </c>
      <c r="D51" s="51">
        <v>1.1040462427745665</v>
      </c>
      <c r="E51" s="51">
        <v>1.052</v>
      </c>
      <c r="F51" s="437">
        <v>1.0389999999999999</v>
      </c>
      <c r="G51" s="232">
        <v>1.0447976878612717</v>
      </c>
      <c r="H51" s="66"/>
      <c r="I51" s="66"/>
    </row>
    <row r="52" spans="1:9" ht="14.15" customHeight="1">
      <c r="A52" s="37" t="s">
        <v>218</v>
      </c>
      <c r="B52" s="66">
        <v>0.48599999999999999</v>
      </c>
      <c r="C52" s="232">
        <v>0.48388603456328816</v>
      </c>
      <c r="D52" s="66">
        <v>0.48952879581151831</v>
      </c>
      <c r="E52" s="66">
        <v>0.496</v>
      </c>
      <c r="F52" s="437">
        <v>0.496</v>
      </c>
      <c r="G52" s="232">
        <v>0.49377593360995853</v>
      </c>
      <c r="H52" s="66"/>
      <c r="I52" s="66"/>
    </row>
    <row r="53" spans="1:9" ht="14.15" customHeight="1">
      <c r="A53" s="43" t="s">
        <v>91</v>
      </c>
      <c r="B53" s="65">
        <v>1174266</v>
      </c>
      <c r="C53" s="235">
        <v>1172368</v>
      </c>
      <c r="D53" s="65">
        <v>1236623</v>
      </c>
      <c r="E53" s="65">
        <v>1205728</v>
      </c>
      <c r="F53" s="438">
        <v>1188524</v>
      </c>
      <c r="G53" s="235">
        <v>1198053</v>
      </c>
      <c r="H53" s="65"/>
      <c r="I53" s="65"/>
    </row>
    <row r="54" spans="1:9" ht="14.15" customHeight="1">
      <c r="A54" s="44" t="s">
        <v>92</v>
      </c>
      <c r="B54" s="63">
        <v>0.48899999999999999</v>
      </c>
      <c r="C54" s="246">
        <v>0.4985713372675174</v>
      </c>
      <c r="D54" s="63">
        <v>0.4789542145702213</v>
      </c>
      <c r="E54" s="63">
        <v>0.503</v>
      </c>
      <c r="F54" s="433">
        <v>0.51500000000000001</v>
      </c>
      <c r="G54" s="246">
        <v>0.51750642116147971</v>
      </c>
      <c r="H54" s="63"/>
      <c r="I54" s="63"/>
    </row>
    <row r="55" spans="1:9" ht="14.15" customHeight="1">
      <c r="A55" s="37" t="s">
        <v>99</v>
      </c>
      <c r="B55" s="67">
        <v>219</v>
      </c>
      <c r="C55" s="231">
        <v>234</v>
      </c>
      <c r="D55" s="67">
        <v>225</v>
      </c>
      <c r="E55" s="67">
        <v>231</v>
      </c>
      <c r="F55" s="439">
        <v>220</v>
      </c>
      <c r="G55" s="231">
        <v>231</v>
      </c>
      <c r="H55" s="67"/>
      <c r="I55" s="67"/>
    </row>
    <row r="56" spans="1:9" ht="14.15" customHeight="1">
      <c r="A56" s="37" t="s">
        <v>93</v>
      </c>
      <c r="B56" s="65">
        <v>1573.8974186072171</v>
      </c>
      <c r="C56" s="235">
        <v>1654.3285084157728</v>
      </c>
      <c r="D56" s="65">
        <v>1766.0864833278497</v>
      </c>
      <c r="E56" s="65">
        <v>1755.747492097305</v>
      </c>
      <c r="F56" s="438">
        <v>1640</v>
      </c>
      <c r="G56" s="235">
        <v>1735.8</v>
      </c>
      <c r="H56" s="65"/>
      <c r="I56" s="65"/>
    </row>
    <row r="57" spans="1:9" ht="14.15" customHeight="1">
      <c r="A57" s="37"/>
      <c r="B57" s="63"/>
      <c r="C57" s="246"/>
      <c r="D57" s="63"/>
      <c r="E57" s="63"/>
      <c r="F57" s="433"/>
      <c r="G57" s="246"/>
      <c r="H57" s="63"/>
      <c r="I57" s="63"/>
    </row>
    <row r="58" spans="1:9" ht="14.15" customHeight="1">
      <c r="A58" s="46" t="s">
        <v>75</v>
      </c>
      <c r="B58" s="49"/>
      <c r="C58" s="243"/>
      <c r="D58" s="49"/>
      <c r="E58" s="49"/>
      <c r="F58" s="243"/>
      <c r="G58" s="243"/>
      <c r="H58" s="49"/>
      <c r="I58" s="49"/>
    </row>
    <row r="59" spans="1:9" ht="14.15" customHeight="1">
      <c r="B59" s="50"/>
      <c r="C59" s="246"/>
      <c r="D59" s="50"/>
      <c r="E59" s="50"/>
      <c r="F59" s="433"/>
      <c r="G59" s="246"/>
      <c r="H59" s="50"/>
      <c r="I59" s="50"/>
    </row>
    <row r="60" spans="1:9" ht="14.15" customHeight="1">
      <c r="A60" s="45" t="s">
        <v>98</v>
      </c>
      <c r="B60" s="63"/>
      <c r="C60" s="246"/>
      <c r="D60" s="63"/>
      <c r="E60" s="63"/>
      <c r="F60" s="433"/>
      <c r="G60" s="246"/>
      <c r="H60" s="63"/>
      <c r="I60" s="63"/>
    </row>
    <row r="61" spans="1:9" ht="14.15" customHeight="1">
      <c r="A61" s="11" t="s">
        <v>100</v>
      </c>
      <c r="B61" s="63">
        <v>0.104</v>
      </c>
      <c r="C61" s="246">
        <v>0.10456242600856024</v>
      </c>
      <c r="D61" s="63">
        <v>0.10444595689204798</v>
      </c>
      <c r="E61" s="63">
        <v>0.106</v>
      </c>
      <c r="F61" s="433">
        <v>0.106</v>
      </c>
      <c r="G61" s="246">
        <v>0.10517630057803468</v>
      </c>
      <c r="H61" s="63"/>
      <c r="I61" s="63"/>
    </row>
    <row r="62" spans="1:9" ht="14.15" customHeight="1">
      <c r="A62" s="110" t="s">
        <v>153</v>
      </c>
      <c r="B62" s="64">
        <v>209039</v>
      </c>
      <c r="C62" s="233">
        <v>209562</v>
      </c>
      <c r="D62" s="64">
        <v>210333</v>
      </c>
      <c r="E62" s="64">
        <v>212345</v>
      </c>
      <c r="F62" s="434">
        <v>212204</v>
      </c>
      <c r="G62" s="233">
        <v>211552</v>
      </c>
      <c r="H62" s="64"/>
      <c r="I62" s="64"/>
    </row>
    <row r="63" spans="1:9" ht="14.15" customHeight="1">
      <c r="A63" s="118" t="s">
        <v>154</v>
      </c>
      <c r="B63" s="64">
        <v>36056</v>
      </c>
      <c r="C63" s="233">
        <v>34074.463000000003</v>
      </c>
      <c r="D63" s="64">
        <v>32767.54694</v>
      </c>
      <c r="E63" s="449" t="s">
        <v>227</v>
      </c>
      <c r="F63" s="450" t="s">
        <v>228</v>
      </c>
      <c r="G63" s="233">
        <v>30203</v>
      </c>
      <c r="H63" s="64"/>
      <c r="I63" s="64"/>
    </row>
    <row r="64" spans="1:9" ht="14.15" customHeight="1">
      <c r="A64" s="105"/>
      <c r="B64" s="63"/>
      <c r="C64" s="246"/>
      <c r="D64" s="63"/>
      <c r="E64" s="63"/>
      <c r="F64" s="433"/>
      <c r="G64" s="246"/>
      <c r="H64" s="63"/>
      <c r="I64" s="63"/>
    </row>
    <row r="65" spans="1:9" ht="14.15" customHeight="1">
      <c r="A65" s="45" t="s">
        <v>101</v>
      </c>
      <c r="B65" s="63"/>
      <c r="C65" s="246"/>
      <c r="D65" s="63"/>
      <c r="E65" s="63"/>
      <c r="F65" s="433"/>
      <c r="G65" s="246"/>
      <c r="H65" s="63"/>
      <c r="I65" s="63"/>
    </row>
    <row r="66" spans="1:9" ht="14.15" customHeight="1">
      <c r="A66" s="41" t="s">
        <v>198</v>
      </c>
      <c r="B66" s="68">
        <v>168608</v>
      </c>
      <c r="C66" s="247">
        <v>171321</v>
      </c>
      <c r="D66" s="68">
        <v>174744</v>
      </c>
      <c r="E66" s="68">
        <v>178760</v>
      </c>
      <c r="F66" s="435">
        <v>180379</v>
      </c>
      <c r="G66" s="247">
        <v>180352</v>
      </c>
      <c r="H66" s="68"/>
      <c r="I66" s="68"/>
    </row>
    <row r="67" spans="1:9" ht="14.15" customHeight="1">
      <c r="A67" s="41" t="s">
        <v>199</v>
      </c>
      <c r="B67" s="68">
        <v>19110</v>
      </c>
      <c r="C67" s="247">
        <v>18608</v>
      </c>
      <c r="D67" s="68">
        <v>18012</v>
      </c>
      <c r="E67" s="68">
        <v>17503</v>
      </c>
      <c r="F67" s="435">
        <v>17139</v>
      </c>
      <c r="G67" s="247">
        <v>16784</v>
      </c>
      <c r="H67" s="68"/>
      <c r="I67" s="68"/>
    </row>
    <row r="68" spans="1:9" ht="14.15" customHeight="1">
      <c r="A68" s="37" t="s">
        <v>162</v>
      </c>
      <c r="B68" s="64">
        <f>SUM(B66:B67)</f>
        <v>187718</v>
      </c>
      <c r="C68" s="233">
        <v>189929</v>
      </c>
      <c r="D68" s="64">
        <v>192756</v>
      </c>
      <c r="E68" s="64">
        <v>196263</v>
      </c>
      <c r="F68" s="434">
        <v>197518</v>
      </c>
      <c r="G68" s="233">
        <v>197136</v>
      </c>
      <c r="H68" s="64"/>
      <c r="I68" s="64"/>
    </row>
    <row r="69" spans="1:9" ht="14.15" customHeight="1">
      <c r="A69" s="54" t="s">
        <v>102</v>
      </c>
      <c r="B69" s="69">
        <v>119094</v>
      </c>
      <c r="C69" s="230">
        <v>121734</v>
      </c>
      <c r="D69" s="69">
        <v>124113</v>
      </c>
      <c r="E69" s="69">
        <v>128406</v>
      </c>
      <c r="F69" s="436">
        <v>130255</v>
      </c>
      <c r="G69" s="230">
        <v>131876</v>
      </c>
      <c r="H69" s="69"/>
      <c r="I69" s="69"/>
    </row>
    <row r="70" spans="1:9" ht="14.15" customHeight="1">
      <c r="A70" s="218"/>
    </row>
    <row r="71" spans="1:9" ht="14.15" customHeight="1">
      <c r="A71" s="11" t="s">
        <v>219</v>
      </c>
    </row>
    <row r="72" spans="1:9" ht="14.15" customHeight="1">
      <c r="A72" s="11" t="s">
        <v>220</v>
      </c>
    </row>
    <row r="73" spans="1:9" ht="14.15" customHeight="1">
      <c r="A73" s="11" t="s">
        <v>221</v>
      </c>
    </row>
    <row r="74" spans="1:9" ht="14.15" customHeight="1">
      <c r="A74" s="451" t="s">
        <v>229</v>
      </c>
    </row>
    <row r="76" spans="1:9" ht="14.15" customHeight="1">
      <c r="A76" s="117"/>
    </row>
    <row r="77" spans="1:9" ht="14.15" customHeight="1">
      <c r="A77" s="117"/>
    </row>
    <row r="78" spans="1:9" ht="14.15" customHeight="1">
      <c r="A78" s="117"/>
    </row>
    <row r="79" spans="1:9" ht="14.15" customHeight="1">
      <c r="A79" s="212"/>
    </row>
    <row r="80" spans="1:9" ht="14.15" customHeight="1">
      <c r="A80" s="220"/>
    </row>
    <row r="81" spans="1:1" ht="14.15" customHeight="1">
      <c r="A81" s="166"/>
    </row>
    <row r="82" spans="1:1" ht="14.15" customHeight="1">
      <c r="A82" s="206"/>
    </row>
    <row r="83" spans="1:1" ht="14.15" customHeight="1">
      <c r="A83" s="206"/>
    </row>
    <row r="84" spans="1:1" ht="14.15" customHeight="1">
      <c r="A84" s="226"/>
    </row>
    <row r="85" spans="1:1" ht="14.15" customHeight="1">
      <c r="A85" s="216"/>
    </row>
    <row r="86" spans="1:1" ht="14.15" customHeight="1">
      <c r="A86" s="166"/>
    </row>
    <row r="87" spans="1:1" ht="14.15" customHeight="1">
      <c r="A87" s="166"/>
    </row>
    <row r="88" spans="1:1" ht="14.15" customHeight="1">
      <c r="A88" s="117"/>
    </row>
    <row r="89" spans="1:1" ht="14.15" customHeight="1">
      <c r="A89" s="117"/>
    </row>
    <row r="90" spans="1:1" ht="14.15" customHeight="1">
      <c r="A90" s="117"/>
    </row>
    <row r="91" spans="1:1" ht="14.15" customHeight="1">
      <c r="A91" s="117"/>
    </row>
    <row r="92" spans="1:1" ht="14.15" customHeight="1">
      <c r="A92" s="117"/>
    </row>
    <row r="93" spans="1:1" ht="14.15" customHeight="1">
      <c r="A93" s="117"/>
    </row>
    <row r="94" spans="1:1" ht="14.15" customHeight="1">
      <c r="A94" s="117"/>
    </row>
    <row r="95" spans="1:1" ht="14.15" customHeight="1">
      <c r="A95" s="117"/>
    </row>
    <row r="96" spans="1:1" ht="14.15" customHeight="1">
      <c r="A96" s="117"/>
    </row>
    <row r="97" spans="1:1" ht="14.15" customHeight="1">
      <c r="A97" s="117"/>
    </row>
    <row r="98" spans="1:1" ht="14.15" customHeight="1">
      <c r="A98" s="117"/>
    </row>
    <row r="99" spans="1:1" ht="14.15" customHeight="1">
      <c r="A99" s="117"/>
    </row>
    <row r="100" spans="1:1" ht="14.15" customHeight="1">
      <c r="A100" s="117"/>
    </row>
    <row r="106" spans="1:1" ht="14.15" customHeight="1">
      <c r="A106" s="37"/>
    </row>
    <row r="113" spans="1:1" ht="14.15" customHeight="1">
      <c r="A113" s="37"/>
    </row>
    <row r="114" spans="1:1" ht="14.15" customHeight="1">
      <c r="A114" s="37"/>
    </row>
    <row r="115" spans="1:1" ht="14.15" customHeight="1">
      <c r="A115" s="39"/>
    </row>
    <row r="116" spans="1:1" ht="14.15" customHeight="1">
      <c r="A116" s="40"/>
    </row>
    <row r="117" spans="1:1" ht="14.15" customHeight="1">
      <c r="A117" s="40"/>
    </row>
    <row r="118" spans="1:1" ht="14.15" customHeight="1">
      <c r="A118" s="38"/>
    </row>
    <row r="119" spans="1:1" ht="14.15" customHeight="1">
      <c r="A119" s="5"/>
    </row>
    <row r="120" spans="1:1" ht="14.15" customHeight="1">
      <c r="A120" s="5"/>
    </row>
    <row r="122" spans="1:1" ht="14.15" customHeight="1">
      <c r="A122" s="37"/>
    </row>
    <row r="123" spans="1:1" ht="14.15" customHeight="1">
      <c r="A123" s="37"/>
    </row>
    <row r="124" spans="1:1" ht="14.15" customHeight="1">
      <c r="A124" s="37"/>
    </row>
    <row r="125" spans="1:1" ht="14.15" customHeight="1">
      <c r="A125" s="37"/>
    </row>
    <row r="126" spans="1:1" ht="14.15" customHeight="1">
      <c r="A126" s="37"/>
    </row>
    <row r="127" spans="1:1" ht="14.15" customHeight="1">
      <c r="A127" s="37"/>
    </row>
    <row r="128" spans="1:1" ht="14.15" customHeight="1">
      <c r="A128" s="37"/>
    </row>
    <row r="134" spans="1:1" ht="14.15" customHeight="1">
      <c r="A134" s="37"/>
    </row>
    <row r="135" spans="1:1" ht="14.15" customHeight="1">
      <c r="A135" s="37"/>
    </row>
    <row r="136" spans="1:1" ht="14.15" customHeight="1">
      <c r="A136" s="37"/>
    </row>
  </sheetData>
  <mergeCells count="3"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  <rowBreaks count="1" manualBreakCount="1">
    <brk id="4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45"/>
  <sheetViews>
    <sheetView showGridLines="0" view="pageBreakPreview" zoomScaleNormal="10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F41" sqref="F41"/>
    </sheetView>
  </sheetViews>
  <sheetFormatPr defaultColWidth="9.1796875" defaultRowHeight="14.15" customHeight="1"/>
  <cols>
    <col min="1" max="1" width="62.7265625" style="11" customWidth="1"/>
    <col min="2" max="2" width="14.26953125" style="60" customWidth="1"/>
    <col min="3" max="5" width="14.26953125" style="3" customWidth="1"/>
    <col min="6" max="6" width="14.26953125" style="60" customWidth="1"/>
    <col min="7" max="9" width="14.26953125" style="3" customWidth="1"/>
    <col min="10" max="16384" width="9.1796875" style="3"/>
  </cols>
  <sheetData>
    <row r="1" spans="1:9" s="56" customFormat="1" ht="14.15" customHeight="1">
      <c r="A1" s="476" t="s">
        <v>74</v>
      </c>
      <c r="B1" s="466" t="s">
        <v>204</v>
      </c>
      <c r="C1" s="461"/>
      <c r="D1" s="461"/>
      <c r="E1" s="462"/>
      <c r="F1" s="466" t="s">
        <v>214</v>
      </c>
      <c r="G1" s="461"/>
      <c r="H1" s="461"/>
      <c r="I1" s="462"/>
    </row>
    <row r="2" spans="1:9" s="56" customFormat="1" ht="12.75" customHeight="1" thickBot="1">
      <c r="A2" s="477"/>
      <c r="B2" s="463"/>
      <c r="C2" s="464"/>
      <c r="D2" s="464"/>
      <c r="E2" s="465"/>
      <c r="F2" s="463"/>
      <c r="G2" s="464"/>
      <c r="H2" s="464"/>
      <c r="I2" s="465"/>
    </row>
    <row r="3" spans="1:9" s="56" customFormat="1" ht="14.15" customHeight="1">
      <c r="A3" s="61"/>
      <c r="B3" s="337" t="s">
        <v>1</v>
      </c>
      <c r="C3" s="337" t="s">
        <v>2</v>
      </c>
      <c r="D3" s="122" t="s">
        <v>192</v>
      </c>
      <c r="E3" s="122" t="s">
        <v>4</v>
      </c>
      <c r="F3" s="337" t="s">
        <v>1</v>
      </c>
      <c r="G3" s="337" t="s">
        <v>2</v>
      </c>
      <c r="H3" s="122" t="s">
        <v>192</v>
      </c>
      <c r="I3" s="122" t="s">
        <v>4</v>
      </c>
    </row>
    <row r="4" spans="1:9" s="56" customFormat="1" ht="14.15" customHeight="1">
      <c r="A4" s="37"/>
      <c r="B4" s="47"/>
      <c r="C4" s="245"/>
      <c r="D4" s="47"/>
      <c r="E4" s="47"/>
      <c r="F4" s="440"/>
      <c r="G4" s="245"/>
      <c r="H4" s="47"/>
      <c r="I4" s="47"/>
    </row>
    <row r="5" spans="1:9" s="56" customFormat="1" ht="14.15" customHeight="1">
      <c r="A5" s="45" t="s">
        <v>161</v>
      </c>
      <c r="B5" s="265"/>
      <c r="C5" s="244"/>
      <c r="D5" s="265"/>
      <c r="E5" s="265"/>
      <c r="F5" s="446"/>
      <c r="G5" s="244"/>
      <c r="H5" s="265"/>
      <c r="I5" s="265"/>
    </row>
    <row r="6" spans="1:9" s="56" customFormat="1" ht="3.75" customHeight="1">
      <c r="A6" s="37"/>
      <c r="B6" s="47"/>
      <c r="C6" s="245"/>
      <c r="D6" s="47"/>
      <c r="E6" s="47"/>
      <c r="F6" s="440"/>
      <c r="G6" s="245"/>
      <c r="H6" s="47"/>
      <c r="I6" s="47"/>
    </row>
    <row r="7" spans="1:9" s="56" customFormat="1" ht="14.15" customHeight="1">
      <c r="A7" s="46" t="s">
        <v>90</v>
      </c>
      <c r="B7" s="48"/>
      <c r="C7" s="243"/>
      <c r="D7" s="48"/>
      <c r="E7" s="48"/>
      <c r="F7" s="243"/>
      <c r="G7" s="243"/>
      <c r="H7" s="48"/>
      <c r="I7" s="48"/>
    </row>
    <row r="8" spans="1:9" s="56" customFormat="1" ht="14.15" customHeight="1">
      <c r="A8" s="11"/>
      <c r="B8" s="50"/>
      <c r="C8" s="246"/>
      <c r="D8" s="50"/>
      <c r="E8" s="50"/>
      <c r="F8" s="433"/>
      <c r="G8" s="246"/>
      <c r="H8" s="50"/>
      <c r="I8" s="50"/>
    </row>
    <row r="9" spans="1:9" s="56" customFormat="1" ht="14.15" customHeight="1">
      <c r="A9" s="37" t="s">
        <v>222</v>
      </c>
      <c r="B9" s="72">
        <v>0.44800000000000001</v>
      </c>
      <c r="C9" s="242">
        <v>0.44800000000000001</v>
      </c>
      <c r="D9" s="72">
        <v>0.45</v>
      </c>
      <c r="E9" s="72">
        <v>0.44900000000000001</v>
      </c>
      <c r="F9" s="441" t="s">
        <v>122</v>
      </c>
      <c r="G9" s="452" t="s">
        <v>122</v>
      </c>
      <c r="H9" s="266"/>
      <c r="I9" s="266"/>
    </row>
    <row r="10" spans="1:9" s="56" customFormat="1" ht="14.15" customHeight="1">
      <c r="A10" s="37" t="s">
        <v>91</v>
      </c>
      <c r="B10" s="267">
        <v>5297842</v>
      </c>
      <c r="C10" s="229">
        <v>5305926</v>
      </c>
      <c r="D10" s="267">
        <v>5302450</v>
      </c>
      <c r="E10" s="267">
        <v>5329996</v>
      </c>
      <c r="F10" s="443">
        <v>5305191</v>
      </c>
      <c r="G10" s="229">
        <v>5332289</v>
      </c>
      <c r="H10" s="267"/>
      <c r="I10" s="267"/>
    </row>
    <row r="11" spans="1:9" s="56" customFormat="1" ht="14.15" customHeight="1">
      <c r="A11" s="41" t="s">
        <v>92</v>
      </c>
      <c r="B11" s="50">
        <v>0.64800000000000002</v>
      </c>
      <c r="C11" s="327">
        <f>3481130/C10</f>
        <v>0.65608340561100931</v>
      </c>
      <c r="D11" s="50">
        <f>3537218/D10</f>
        <v>0.66709125027110105</v>
      </c>
      <c r="E11" s="50">
        <v>0.67200000000000004</v>
      </c>
      <c r="F11" s="444">
        <v>0.68200000000000005</v>
      </c>
      <c r="G11" s="327">
        <f>+[1]IR_MTHU!$BX$9/[1]IR_MTHU!$BX$8</f>
        <v>0.68612391413893736</v>
      </c>
      <c r="H11" s="50"/>
      <c r="I11" s="50"/>
    </row>
    <row r="12" spans="1:9" s="56" customFormat="1" ht="14.15" customHeight="1">
      <c r="A12" s="37" t="s">
        <v>99</v>
      </c>
      <c r="B12" s="268">
        <v>205</v>
      </c>
      <c r="C12" s="241">
        <v>213.30513610799264</v>
      </c>
      <c r="D12" s="268">
        <v>212.98271907884771</v>
      </c>
      <c r="E12" s="268">
        <v>212.4</v>
      </c>
      <c r="F12" s="438">
        <v>211.6</v>
      </c>
      <c r="G12" s="241">
        <v>216.68797486329507</v>
      </c>
      <c r="H12" s="268"/>
      <c r="I12" s="268"/>
    </row>
    <row r="13" spans="1:9" s="56" customFormat="1" ht="14.15" customHeight="1">
      <c r="A13" s="37" t="s">
        <v>93</v>
      </c>
      <c r="B13" s="268">
        <v>3307.8504515701879</v>
      </c>
      <c r="C13" s="241">
        <v>3374.6604806436808</v>
      </c>
      <c r="D13" s="268">
        <v>3427.3944444273097</v>
      </c>
      <c r="E13" s="268">
        <v>3440.0338032878849</v>
      </c>
      <c r="F13" s="438">
        <v>3447</v>
      </c>
      <c r="G13" s="241">
        <v>3496.4959839447183</v>
      </c>
      <c r="H13" s="268"/>
      <c r="I13" s="268"/>
    </row>
    <row r="14" spans="1:9" s="56" customFormat="1" ht="14.15" customHeight="1">
      <c r="A14" s="41" t="s">
        <v>94</v>
      </c>
      <c r="B14" s="269">
        <v>4573.8679528096118</v>
      </c>
      <c r="C14" s="240">
        <v>4635.1230890929537</v>
      </c>
      <c r="D14" s="269">
        <v>4672.7367479305376</v>
      </c>
      <c r="E14" s="269">
        <v>4670.2115661804664</v>
      </c>
      <c r="F14" s="442">
        <v>4605</v>
      </c>
      <c r="G14" s="240">
        <v>4637.0496909086933</v>
      </c>
      <c r="H14" s="269"/>
      <c r="I14" s="269"/>
    </row>
    <row r="15" spans="1:9" s="56" customFormat="1" ht="14.15" customHeight="1">
      <c r="A15" s="41" t="s">
        <v>95</v>
      </c>
      <c r="B15" s="269">
        <v>997.87666507767972</v>
      </c>
      <c r="C15" s="240">
        <v>1046.3513121619824</v>
      </c>
      <c r="D15" s="269">
        <v>1075.3902244095277</v>
      </c>
      <c r="E15" s="269">
        <v>1077.7589270833446</v>
      </c>
      <c r="F15" s="442">
        <v>1015</v>
      </c>
      <c r="G15" s="240">
        <v>1069.581516666002</v>
      </c>
      <c r="H15" s="269"/>
      <c r="I15" s="269"/>
    </row>
    <row r="16" spans="1:9" s="56" customFormat="1" ht="14.15" customHeight="1">
      <c r="A16" s="37" t="s">
        <v>96</v>
      </c>
      <c r="B16" s="51">
        <v>0.13100000000000001</v>
      </c>
      <c r="C16" s="239">
        <v>0.14036758102609168</v>
      </c>
      <c r="D16" s="51">
        <v>0.15419643231986446</v>
      </c>
      <c r="E16" s="51">
        <v>0.155</v>
      </c>
      <c r="F16" s="437">
        <v>0.18</v>
      </c>
      <c r="G16" s="239">
        <v>0.16273955053937261</v>
      </c>
      <c r="H16" s="51"/>
      <c r="I16" s="51"/>
    </row>
    <row r="17" spans="1:9" s="56" customFormat="1" ht="14.15" customHeight="1">
      <c r="A17" s="41" t="s">
        <v>94</v>
      </c>
      <c r="B17" s="50">
        <v>9.8000000000000004E-2</v>
      </c>
      <c r="C17" s="238">
        <v>8.4583650812775663E-2</v>
      </c>
      <c r="D17" s="50">
        <v>8.1031156498735032E-2</v>
      </c>
      <c r="E17" s="50">
        <v>8.2000000000000003E-2</v>
      </c>
      <c r="F17" s="433">
        <v>9.1999999999999998E-2</v>
      </c>
      <c r="G17" s="238">
        <v>8.7736884511776358E-2</v>
      </c>
      <c r="H17" s="50"/>
      <c r="I17" s="50"/>
    </row>
    <row r="18" spans="1:9" s="56" customFormat="1" ht="14.15" customHeight="1">
      <c r="A18" s="41" t="s">
        <v>95</v>
      </c>
      <c r="B18" s="50">
        <v>0.18</v>
      </c>
      <c r="C18" s="238">
        <v>0.24341088853792578</v>
      </c>
      <c r="D18" s="50">
        <v>0.29237935359859663</v>
      </c>
      <c r="E18" s="50">
        <v>0.29499999999999998</v>
      </c>
      <c r="F18" s="433">
        <v>0.36399999999999999</v>
      </c>
      <c r="G18" s="238">
        <v>0.32233313579137923</v>
      </c>
      <c r="H18" s="50"/>
      <c r="I18" s="50"/>
    </row>
    <row r="19" spans="1:9" s="56" customFormat="1" ht="14.15" customHeight="1">
      <c r="A19" s="42" t="s">
        <v>97</v>
      </c>
      <c r="B19" s="51">
        <v>0.39</v>
      </c>
      <c r="C19" s="239">
        <v>0.42775514769623696</v>
      </c>
      <c r="D19" s="51">
        <v>0.43259324555120932</v>
      </c>
      <c r="E19" s="51">
        <v>0.43580000000000002</v>
      </c>
      <c r="F19" s="437">
        <v>0.45650000000000002</v>
      </c>
      <c r="G19" s="239">
        <v>0.46144806365667024</v>
      </c>
      <c r="H19" s="51"/>
      <c r="I19" s="51"/>
    </row>
    <row r="20" spans="1:9" s="56" customFormat="1" ht="14.15" customHeight="1">
      <c r="A20" s="37" t="s">
        <v>123</v>
      </c>
      <c r="B20" s="267">
        <v>2870496</v>
      </c>
      <c r="C20" s="237">
        <v>2915379</v>
      </c>
      <c r="D20" s="267">
        <v>2979571</v>
      </c>
      <c r="E20" s="267">
        <v>3011938</v>
      </c>
      <c r="F20" s="445">
        <v>3026145</v>
      </c>
      <c r="G20" s="237">
        <v>3041446</v>
      </c>
      <c r="H20" s="267"/>
      <c r="I20" s="267"/>
    </row>
    <row r="21" spans="1:9" s="56" customFormat="1" ht="14.15" customHeight="1">
      <c r="A21" s="37"/>
      <c r="B21" s="47"/>
      <c r="C21" s="245"/>
      <c r="D21" s="47"/>
      <c r="E21" s="47"/>
      <c r="F21" s="440"/>
      <c r="G21" s="245"/>
      <c r="H21" s="47"/>
      <c r="I21" s="47"/>
    </row>
    <row r="22" spans="1:9" s="56" customFormat="1" ht="14.15" customHeight="1">
      <c r="A22" s="46" t="s">
        <v>75</v>
      </c>
      <c r="B22" s="52"/>
      <c r="C22" s="236"/>
      <c r="D22" s="52"/>
      <c r="E22" s="52"/>
      <c r="F22" s="236"/>
      <c r="G22" s="236"/>
      <c r="H22" s="52"/>
      <c r="I22" s="52"/>
    </row>
    <row r="23" spans="1:9" s="56" customFormat="1" ht="14.15" customHeight="1">
      <c r="A23" s="37"/>
      <c r="B23" s="47"/>
      <c r="C23" s="245"/>
      <c r="D23" s="47"/>
      <c r="E23" s="47"/>
      <c r="F23" s="440"/>
      <c r="G23" s="245"/>
      <c r="H23" s="47"/>
      <c r="I23" s="47"/>
    </row>
    <row r="24" spans="1:9" s="56" customFormat="1" ht="14.15" customHeight="1">
      <c r="A24" s="45" t="s">
        <v>98</v>
      </c>
      <c r="B24" s="115"/>
      <c r="C24" s="245"/>
      <c r="D24" s="115"/>
      <c r="E24" s="115"/>
      <c r="F24" s="440"/>
      <c r="G24" s="245"/>
      <c r="H24" s="115"/>
      <c r="I24" s="115"/>
    </row>
    <row r="25" spans="1:9" s="60" customFormat="1" ht="14.15" customHeight="1">
      <c r="A25" s="106" t="s">
        <v>153</v>
      </c>
      <c r="B25" s="65">
        <v>1401632</v>
      </c>
      <c r="C25" s="235">
        <v>1391050</v>
      </c>
      <c r="D25" s="65">
        <v>1385153</v>
      </c>
      <c r="E25" s="65">
        <v>1383293</v>
      </c>
      <c r="F25" s="438">
        <v>1377574</v>
      </c>
      <c r="G25" s="235">
        <v>1371699</v>
      </c>
      <c r="H25" s="65"/>
      <c r="I25" s="65"/>
    </row>
    <row r="26" spans="1:9" s="56" customFormat="1" ht="14.15" customHeight="1">
      <c r="A26" s="11" t="s">
        <v>76</v>
      </c>
      <c r="B26" s="70">
        <v>680443</v>
      </c>
      <c r="C26" s="235">
        <v>1269274.8277999996</v>
      </c>
      <c r="D26" s="70">
        <v>1827533.0324833328</v>
      </c>
      <c r="E26" s="70">
        <v>2427220</v>
      </c>
      <c r="F26" s="447" t="s">
        <v>225</v>
      </c>
      <c r="G26" s="235">
        <v>1163304.7822833331</v>
      </c>
      <c r="H26" s="70"/>
      <c r="I26" s="70"/>
    </row>
    <row r="27" spans="1:9" s="56" customFormat="1" ht="14.15" customHeight="1">
      <c r="A27" s="42" t="s">
        <v>121</v>
      </c>
      <c r="B27" s="65">
        <v>161</v>
      </c>
      <c r="C27" s="235">
        <v>150.96009307519196</v>
      </c>
      <c r="D27" s="65">
        <v>145.34396066504479</v>
      </c>
      <c r="E27" s="65">
        <v>145</v>
      </c>
      <c r="F27" s="448" t="s">
        <v>226</v>
      </c>
      <c r="G27" s="235">
        <v>140.74241691435552</v>
      </c>
      <c r="H27" s="65"/>
      <c r="I27" s="65"/>
    </row>
    <row r="28" spans="1:9" s="56" customFormat="1" ht="14.15" customHeight="1">
      <c r="A28" s="42" t="s">
        <v>152</v>
      </c>
      <c r="B28" s="65">
        <v>2327.3241365839826</v>
      </c>
      <c r="C28" s="235">
        <v>2355.2137963703772</v>
      </c>
      <c r="D28" s="65">
        <v>2324.6928415166981</v>
      </c>
      <c r="E28" s="65">
        <v>2253.8934319093655</v>
      </c>
      <c r="F28" s="438">
        <v>2252</v>
      </c>
      <c r="G28" s="235">
        <v>2234.710057289481</v>
      </c>
      <c r="H28" s="65"/>
      <c r="I28" s="65"/>
    </row>
    <row r="29" spans="1:9" s="56" customFormat="1" ht="14.15" customHeight="1">
      <c r="A29" s="37"/>
      <c r="B29" s="63"/>
      <c r="C29" s="246"/>
      <c r="D29" s="63"/>
      <c r="E29" s="63"/>
      <c r="F29" s="433"/>
      <c r="G29" s="246"/>
      <c r="H29" s="63"/>
      <c r="I29" s="63"/>
    </row>
    <row r="30" spans="1:9" s="56" customFormat="1" ht="14.15" customHeight="1">
      <c r="A30" s="45" t="s">
        <v>77</v>
      </c>
      <c r="B30" s="63"/>
      <c r="C30" s="246"/>
      <c r="D30" s="63"/>
      <c r="E30" s="63"/>
      <c r="F30" s="433"/>
      <c r="G30" s="246"/>
      <c r="H30" s="63"/>
      <c r="I30" s="63"/>
    </row>
    <row r="31" spans="1:9" s="56" customFormat="1" ht="14.15" customHeight="1">
      <c r="A31" s="37" t="s">
        <v>215</v>
      </c>
      <c r="B31" s="72">
        <v>0.377</v>
      </c>
      <c r="C31" s="239">
        <v>0.378</v>
      </c>
      <c r="D31" s="72" t="s">
        <v>203</v>
      </c>
      <c r="E31" s="72">
        <v>0.38300000000000001</v>
      </c>
      <c r="F31" s="437">
        <v>0.38700000000000001</v>
      </c>
      <c r="G31" s="452" t="s">
        <v>122</v>
      </c>
      <c r="H31" s="72"/>
      <c r="I31" s="72"/>
    </row>
    <row r="32" spans="1:9" s="56" customFormat="1" ht="14.15" customHeight="1">
      <c r="A32" s="41" t="s">
        <v>78</v>
      </c>
      <c r="B32" s="68">
        <v>547806</v>
      </c>
      <c r="C32" s="247">
        <v>548450</v>
      </c>
      <c r="D32" s="68">
        <v>546704</v>
      </c>
      <c r="E32" s="68">
        <v>542072</v>
      </c>
      <c r="F32" s="435">
        <v>534547</v>
      </c>
      <c r="G32" s="247">
        <v>527390</v>
      </c>
      <c r="H32" s="68"/>
      <c r="I32" s="68"/>
    </row>
    <row r="33" spans="1:9" s="56" customFormat="1" ht="14.15" customHeight="1">
      <c r="A33" s="41" t="s">
        <v>79</v>
      </c>
      <c r="B33" s="68">
        <v>374478</v>
      </c>
      <c r="C33" s="247">
        <v>378796</v>
      </c>
      <c r="D33" s="68">
        <v>389182</v>
      </c>
      <c r="E33" s="68">
        <v>396091</v>
      </c>
      <c r="F33" s="435">
        <v>405859</v>
      </c>
      <c r="G33" s="247">
        <v>411502</v>
      </c>
      <c r="H33" s="68"/>
      <c r="I33" s="68"/>
    </row>
    <row r="34" spans="1:9" s="56" customFormat="1" ht="14.15" customHeight="1">
      <c r="A34" s="41" t="s">
        <v>80</v>
      </c>
      <c r="B34" s="68">
        <v>166229</v>
      </c>
      <c r="C34" s="247">
        <v>177210</v>
      </c>
      <c r="D34" s="68">
        <v>190518</v>
      </c>
      <c r="E34" s="68">
        <v>209565</v>
      </c>
      <c r="F34" s="435">
        <v>229767</v>
      </c>
      <c r="G34" s="247">
        <v>249804</v>
      </c>
      <c r="H34" s="68"/>
      <c r="I34" s="68"/>
    </row>
    <row r="35" spans="1:9" s="56" customFormat="1" ht="14.15" customHeight="1">
      <c r="A35" s="42" t="s">
        <v>81</v>
      </c>
      <c r="B35" s="64">
        <f>SUM(B32:B34)</f>
        <v>1088513</v>
      </c>
      <c r="C35" s="233">
        <f>SUM(C32:C34)</f>
        <v>1104456</v>
      </c>
      <c r="D35" s="64">
        <v>1126404</v>
      </c>
      <c r="E35" s="64">
        <v>1147728</v>
      </c>
      <c r="F35" s="434">
        <v>1170173</v>
      </c>
      <c r="G35" s="233">
        <v>1188696</v>
      </c>
      <c r="H35" s="64"/>
      <c r="I35" s="64"/>
    </row>
    <row r="36" spans="1:9" s="56" customFormat="1" ht="14.15" customHeight="1">
      <c r="A36" s="42" t="s">
        <v>82</v>
      </c>
      <c r="B36" s="64">
        <v>3494.2989308382366</v>
      </c>
      <c r="C36" s="233">
        <v>3480.3783632008694</v>
      </c>
      <c r="D36" s="64">
        <v>3463.0696628963783</v>
      </c>
      <c r="E36" s="64">
        <v>3466.7947334924193</v>
      </c>
      <c r="F36" s="434">
        <v>3485</v>
      </c>
      <c r="G36" s="233">
        <v>3489.3658911582793</v>
      </c>
      <c r="H36" s="64"/>
      <c r="I36" s="64"/>
    </row>
    <row r="37" spans="1:9" s="56" customFormat="1" ht="14.15" customHeight="1">
      <c r="A37" s="42" t="s">
        <v>83</v>
      </c>
      <c r="B37" s="64">
        <v>31186</v>
      </c>
      <c r="C37" s="233">
        <v>30596</v>
      </c>
      <c r="D37" s="64">
        <v>29601</v>
      </c>
      <c r="E37" s="64">
        <v>28927</v>
      </c>
      <c r="F37" s="434">
        <v>27863</v>
      </c>
      <c r="G37" s="233">
        <v>25503</v>
      </c>
      <c r="H37" s="64"/>
      <c r="I37" s="64"/>
    </row>
    <row r="38" spans="1:9" s="56" customFormat="1" ht="14.15" customHeight="1">
      <c r="A38" s="11"/>
      <c r="B38" s="63"/>
      <c r="C38" s="246"/>
      <c r="D38" s="63"/>
      <c r="E38" s="63"/>
      <c r="F38" s="433"/>
      <c r="G38" s="246"/>
      <c r="H38" s="63"/>
      <c r="I38" s="63"/>
    </row>
    <row r="39" spans="1:9" s="56" customFormat="1" ht="14.15" customHeight="1">
      <c r="A39" s="45" t="s">
        <v>84</v>
      </c>
      <c r="B39" s="63"/>
      <c r="C39" s="246"/>
      <c r="D39" s="63"/>
      <c r="E39" s="63"/>
      <c r="F39" s="433"/>
      <c r="G39" s="246"/>
      <c r="H39" s="63"/>
      <c r="I39" s="63"/>
    </row>
    <row r="40" spans="1:9" s="56" customFormat="1" ht="14.15" customHeight="1">
      <c r="A40" s="37" t="s">
        <v>216</v>
      </c>
      <c r="B40" s="72">
        <v>0.29199999999999998</v>
      </c>
      <c r="C40" s="242">
        <v>0.29299999999999998</v>
      </c>
      <c r="D40" s="72">
        <v>0.29799999999999999</v>
      </c>
      <c r="E40" s="72">
        <v>0.30599999999999999</v>
      </c>
      <c r="F40" s="441">
        <v>0.31</v>
      </c>
      <c r="G40" s="452" t="s">
        <v>122</v>
      </c>
      <c r="H40" s="72"/>
      <c r="I40" s="72"/>
    </row>
    <row r="41" spans="1:9" s="56" customFormat="1" ht="14.15" customHeight="1">
      <c r="A41" s="41" t="s">
        <v>85</v>
      </c>
      <c r="B41" s="70">
        <v>115200</v>
      </c>
      <c r="C41" s="234">
        <v>109845</v>
      </c>
      <c r="D41" s="70">
        <v>112773</v>
      </c>
      <c r="E41" s="70">
        <v>108974</v>
      </c>
      <c r="F41" s="442">
        <v>110348</v>
      </c>
      <c r="G41" s="234">
        <v>108624</v>
      </c>
      <c r="H41" s="70"/>
      <c r="I41" s="70"/>
    </row>
    <row r="42" spans="1:9" s="56" customFormat="1" ht="14.15" customHeight="1">
      <c r="A42" s="41" t="s">
        <v>86</v>
      </c>
      <c r="B42" s="70">
        <v>274556</v>
      </c>
      <c r="C42" s="234">
        <v>270065</v>
      </c>
      <c r="D42" s="70">
        <v>266920</v>
      </c>
      <c r="E42" s="70">
        <v>263770</v>
      </c>
      <c r="F42" s="442">
        <v>258499</v>
      </c>
      <c r="G42" s="234">
        <v>253006</v>
      </c>
      <c r="H42" s="70"/>
      <c r="I42" s="70"/>
    </row>
    <row r="43" spans="1:9" s="56" customFormat="1" ht="14.15" customHeight="1">
      <c r="A43" s="41" t="s">
        <v>87</v>
      </c>
      <c r="B43" s="70">
        <v>649115</v>
      </c>
      <c r="C43" s="234">
        <v>665009</v>
      </c>
      <c r="D43" s="70">
        <v>686053</v>
      </c>
      <c r="E43" s="70">
        <v>714980</v>
      </c>
      <c r="F43" s="442">
        <v>737797</v>
      </c>
      <c r="G43" s="234">
        <v>760552</v>
      </c>
      <c r="H43" s="70"/>
      <c r="I43" s="70"/>
    </row>
    <row r="44" spans="1:9" s="56" customFormat="1" ht="14.15" customHeight="1">
      <c r="A44" s="42" t="s">
        <v>88</v>
      </c>
      <c r="B44" s="65">
        <f>SUM(B41:B43)</f>
        <v>1038871</v>
      </c>
      <c r="C44" s="235">
        <f>SUM(C41:C43)</f>
        <v>1044919</v>
      </c>
      <c r="D44" s="65">
        <v>1065746</v>
      </c>
      <c r="E44" s="65">
        <v>1087724</v>
      </c>
      <c r="F44" s="438">
        <v>1106644</v>
      </c>
      <c r="G44" s="235">
        <v>1122182</v>
      </c>
      <c r="H44" s="65"/>
      <c r="I44" s="65"/>
    </row>
    <row r="45" spans="1:9" s="56" customFormat="1" ht="14.15" customHeight="1">
      <c r="A45" s="37" t="s">
        <v>89</v>
      </c>
      <c r="B45" s="65">
        <v>3567.793857727399</v>
      </c>
      <c r="C45" s="235">
        <v>3489.6562017844558</v>
      </c>
      <c r="D45" s="65">
        <v>3444.3736456104607</v>
      </c>
      <c r="E45" s="65">
        <v>3425.3205263744067</v>
      </c>
      <c r="F45" s="438">
        <v>3312</v>
      </c>
      <c r="G45" s="235">
        <v>3306.5073983873081</v>
      </c>
      <c r="H45" s="65"/>
      <c r="I45" s="65"/>
    </row>
    <row r="46" spans="1:9" s="56" customFormat="1" ht="14.15" customHeight="1">
      <c r="A46" s="37"/>
      <c r="B46" s="63"/>
      <c r="C46" s="246"/>
      <c r="D46" s="63"/>
      <c r="E46" s="63"/>
      <c r="F46" s="433"/>
      <c r="G46" s="246"/>
      <c r="H46" s="63"/>
      <c r="I46" s="63"/>
    </row>
    <row r="47" spans="1:9" s="56" customFormat="1" ht="14.15" customHeight="1">
      <c r="A47" s="45" t="s">
        <v>223</v>
      </c>
      <c r="B47" s="63"/>
      <c r="C47" s="246"/>
      <c r="D47" s="63"/>
      <c r="E47" s="63"/>
      <c r="F47" s="433"/>
      <c r="G47" s="246"/>
      <c r="H47" s="63"/>
      <c r="I47" s="63"/>
    </row>
    <row r="48" spans="1:9" s="56" customFormat="1" ht="3" customHeight="1">
      <c r="A48" s="11"/>
      <c r="B48" s="63"/>
      <c r="C48" s="246"/>
      <c r="D48" s="63"/>
      <c r="E48" s="63"/>
      <c r="F48" s="246"/>
      <c r="G48" s="246"/>
      <c r="H48" s="63"/>
      <c r="I48" s="63"/>
    </row>
    <row r="49" spans="1:9" s="56" customFormat="1" ht="14.15" customHeight="1">
      <c r="A49" s="46" t="s">
        <v>90</v>
      </c>
      <c r="B49" s="53"/>
      <c r="C49" s="243"/>
      <c r="D49" s="53"/>
      <c r="E49" s="53"/>
      <c r="F49" s="243"/>
      <c r="G49" s="243"/>
      <c r="H49" s="53"/>
      <c r="I49" s="53"/>
    </row>
    <row r="50" spans="1:9" s="56" customFormat="1" ht="14.15" customHeight="1">
      <c r="A50" s="37"/>
      <c r="B50" s="50"/>
      <c r="C50" s="246"/>
      <c r="D50" s="50"/>
      <c r="E50" s="50"/>
      <c r="F50" s="433"/>
      <c r="G50" s="246"/>
      <c r="H50" s="50"/>
      <c r="I50" s="50"/>
    </row>
    <row r="51" spans="1:9" s="56" customFormat="1" ht="14.15" customHeight="1">
      <c r="A51" s="37" t="s">
        <v>217</v>
      </c>
      <c r="B51" s="51">
        <v>1.0389999999999999</v>
      </c>
      <c r="C51" s="232">
        <v>1.03131021194605</v>
      </c>
      <c r="D51" s="51">
        <v>1.1040462427745665</v>
      </c>
      <c r="E51" s="51">
        <v>1.052</v>
      </c>
      <c r="F51" s="437">
        <v>1.0389999999999999</v>
      </c>
      <c r="G51" s="232">
        <v>1.0447976878612717</v>
      </c>
      <c r="H51" s="51"/>
      <c r="I51" s="51"/>
    </row>
    <row r="52" spans="1:9" s="56" customFormat="1" ht="14.15" customHeight="1">
      <c r="A52" s="37" t="s">
        <v>218</v>
      </c>
      <c r="B52" s="66">
        <v>0.48599999999999999</v>
      </c>
      <c r="C52" s="232">
        <v>0.48388603456328816</v>
      </c>
      <c r="D52" s="66">
        <v>0.48952879581151831</v>
      </c>
      <c r="E52" s="66">
        <v>0.496</v>
      </c>
      <c r="F52" s="437">
        <v>0.496</v>
      </c>
      <c r="G52" s="232">
        <v>0.49377593360995853</v>
      </c>
      <c r="H52" s="66"/>
      <c r="I52" s="66"/>
    </row>
    <row r="53" spans="1:9" s="56" customFormat="1" ht="14.15" customHeight="1">
      <c r="A53" s="43" t="s">
        <v>91</v>
      </c>
      <c r="B53" s="65">
        <v>1174266</v>
      </c>
      <c r="C53" s="235">
        <v>1172368</v>
      </c>
      <c r="D53" s="65">
        <v>1236623</v>
      </c>
      <c r="E53" s="65">
        <v>1205728</v>
      </c>
      <c r="F53" s="438">
        <v>1188524</v>
      </c>
      <c r="G53" s="235">
        <v>1198053</v>
      </c>
      <c r="H53" s="65"/>
      <c r="I53" s="65"/>
    </row>
    <row r="54" spans="1:9" s="56" customFormat="1" ht="14.15" customHeight="1">
      <c r="A54" s="44" t="s">
        <v>92</v>
      </c>
      <c r="B54" s="63">
        <v>0.48899999999999999</v>
      </c>
      <c r="C54" s="246">
        <v>0.4985713372675174</v>
      </c>
      <c r="D54" s="63">
        <v>0.4789542145702213</v>
      </c>
      <c r="E54" s="63">
        <v>0.503</v>
      </c>
      <c r="F54" s="433">
        <v>0.51500000000000001</v>
      </c>
      <c r="G54" s="246">
        <v>0.51750642116147971</v>
      </c>
      <c r="H54" s="63"/>
      <c r="I54" s="63"/>
    </row>
    <row r="55" spans="1:9" s="56" customFormat="1" ht="14.15" customHeight="1">
      <c r="A55" s="37" t="s">
        <v>99</v>
      </c>
      <c r="B55" s="67">
        <v>219</v>
      </c>
      <c r="C55" s="231">
        <v>227</v>
      </c>
      <c r="D55" s="67">
        <v>226</v>
      </c>
      <c r="E55" s="67">
        <v>227</v>
      </c>
      <c r="F55" s="439">
        <v>220</v>
      </c>
      <c r="G55" s="231">
        <v>226</v>
      </c>
      <c r="H55" s="67"/>
      <c r="I55" s="67"/>
    </row>
    <row r="56" spans="1:9" s="56" customFormat="1" ht="14.15" customHeight="1">
      <c r="A56" s="37" t="s">
        <v>93</v>
      </c>
      <c r="B56" s="65">
        <v>1573.8974186072171</v>
      </c>
      <c r="C56" s="235">
        <v>1691.8032724396503</v>
      </c>
      <c r="D56" s="65">
        <v>1868.5269446676994</v>
      </c>
      <c r="E56" s="65">
        <v>1721.691189189962</v>
      </c>
      <c r="F56" s="438">
        <v>1640</v>
      </c>
      <c r="G56" s="235">
        <v>1688.04</v>
      </c>
      <c r="H56" s="65"/>
      <c r="I56" s="65"/>
    </row>
    <row r="57" spans="1:9" s="56" customFormat="1" ht="14.15" customHeight="1">
      <c r="A57" s="37"/>
      <c r="B57" s="63"/>
      <c r="C57" s="246"/>
      <c r="D57" s="63"/>
      <c r="E57" s="63"/>
      <c r="F57" s="433"/>
      <c r="G57" s="246"/>
      <c r="H57" s="63"/>
      <c r="I57" s="63"/>
    </row>
    <row r="58" spans="1:9" s="56" customFormat="1" ht="14.15" customHeight="1">
      <c r="A58" s="46" t="s">
        <v>75</v>
      </c>
      <c r="B58" s="49"/>
      <c r="C58" s="243"/>
      <c r="D58" s="49"/>
      <c r="E58" s="49"/>
      <c r="F58" s="243"/>
      <c r="G58" s="243"/>
      <c r="H58" s="49"/>
      <c r="I58" s="49"/>
    </row>
    <row r="59" spans="1:9" s="56" customFormat="1" ht="14.15" customHeight="1">
      <c r="A59" s="11"/>
      <c r="B59" s="50"/>
      <c r="C59" s="246"/>
      <c r="D59" s="50"/>
      <c r="E59" s="50"/>
      <c r="F59" s="433"/>
      <c r="G59" s="246"/>
      <c r="H59" s="50"/>
      <c r="I59" s="50"/>
    </row>
    <row r="60" spans="1:9" s="56" customFormat="1" ht="14.15" customHeight="1">
      <c r="A60" s="45" t="s">
        <v>98</v>
      </c>
      <c r="B60" s="50"/>
      <c r="C60" s="246"/>
      <c r="D60" s="50"/>
      <c r="E60" s="50"/>
      <c r="F60" s="433"/>
      <c r="G60" s="246"/>
      <c r="H60" s="50"/>
      <c r="I60" s="50"/>
    </row>
    <row r="61" spans="1:9" s="56" customFormat="1" ht="14.15" customHeight="1">
      <c r="A61" s="11" t="s">
        <v>100</v>
      </c>
      <c r="B61" s="63">
        <v>0.104</v>
      </c>
      <c r="C61" s="246">
        <v>0.10456242600856024</v>
      </c>
      <c r="D61" s="63">
        <v>0.10444595689204798</v>
      </c>
      <c r="E61" s="63">
        <v>0.106</v>
      </c>
      <c r="F61" s="433">
        <v>0.106</v>
      </c>
      <c r="G61" s="246">
        <v>0.10517630057803468</v>
      </c>
      <c r="H61" s="63"/>
      <c r="I61" s="63"/>
    </row>
    <row r="62" spans="1:9" s="60" customFormat="1" ht="14.15" customHeight="1">
      <c r="A62" s="110" t="s">
        <v>153</v>
      </c>
      <c r="B62" s="64">
        <v>209039</v>
      </c>
      <c r="C62" s="233">
        <v>209562</v>
      </c>
      <c r="D62" s="64">
        <v>210333</v>
      </c>
      <c r="E62" s="64">
        <v>212345</v>
      </c>
      <c r="F62" s="434">
        <v>212204</v>
      </c>
      <c r="G62" s="233">
        <v>211552</v>
      </c>
      <c r="H62" s="64"/>
      <c r="I62" s="64"/>
    </row>
    <row r="63" spans="1:9" s="60" customFormat="1" ht="14.15" customHeight="1">
      <c r="A63" s="118" t="s">
        <v>154</v>
      </c>
      <c r="B63" s="64">
        <v>36056</v>
      </c>
      <c r="C63" s="233">
        <v>70130.356199999995</v>
      </c>
      <c r="D63" s="64">
        <v>102897.90313999999</v>
      </c>
      <c r="E63" s="64">
        <v>135771</v>
      </c>
      <c r="F63" s="450" t="s">
        <v>228</v>
      </c>
      <c r="G63" s="233">
        <v>62030</v>
      </c>
      <c r="H63" s="64"/>
      <c r="I63" s="64"/>
    </row>
    <row r="64" spans="1:9" s="56" customFormat="1" ht="14.15" customHeight="1">
      <c r="A64" s="105"/>
      <c r="B64" s="63"/>
      <c r="C64" s="246"/>
      <c r="D64" s="63"/>
      <c r="E64" s="63"/>
      <c r="F64" s="433"/>
      <c r="G64" s="246"/>
      <c r="H64" s="63"/>
      <c r="I64" s="63"/>
    </row>
    <row r="65" spans="1:9" s="56" customFormat="1" ht="14.15" customHeight="1">
      <c r="A65" s="45" t="s">
        <v>101</v>
      </c>
      <c r="B65" s="63"/>
      <c r="C65" s="246"/>
      <c r="D65" s="63"/>
      <c r="E65" s="63"/>
      <c r="F65" s="433"/>
      <c r="G65" s="246"/>
      <c r="H65" s="63"/>
      <c r="I65" s="63"/>
    </row>
    <row r="66" spans="1:9" s="56" customFormat="1" ht="14.15" customHeight="1">
      <c r="A66" s="41" t="s">
        <v>198</v>
      </c>
      <c r="B66" s="68">
        <v>168608</v>
      </c>
      <c r="C66" s="247">
        <v>171321</v>
      </c>
      <c r="D66" s="68">
        <v>174744</v>
      </c>
      <c r="E66" s="68">
        <v>178760</v>
      </c>
      <c r="F66" s="435">
        <v>180379</v>
      </c>
      <c r="G66" s="247">
        <v>180352</v>
      </c>
      <c r="H66" s="68"/>
      <c r="I66" s="68"/>
    </row>
    <row r="67" spans="1:9" s="56" customFormat="1" ht="14.15" customHeight="1">
      <c r="A67" s="41" t="s">
        <v>199</v>
      </c>
      <c r="B67" s="68">
        <v>19110</v>
      </c>
      <c r="C67" s="247">
        <v>18608</v>
      </c>
      <c r="D67" s="68">
        <v>18012</v>
      </c>
      <c r="E67" s="68">
        <v>17503</v>
      </c>
      <c r="F67" s="435">
        <v>17139</v>
      </c>
      <c r="G67" s="247">
        <v>16784</v>
      </c>
      <c r="H67" s="68"/>
      <c r="I67" s="68"/>
    </row>
    <row r="68" spans="1:9" s="56" customFormat="1" ht="14.15" customHeight="1">
      <c r="A68" s="37" t="s">
        <v>162</v>
      </c>
      <c r="B68" s="64">
        <f>SUM(B66:B67)</f>
        <v>187718</v>
      </c>
      <c r="C68" s="233">
        <f>SUM(C66:C67)</f>
        <v>189929</v>
      </c>
      <c r="D68" s="64">
        <v>192756</v>
      </c>
      <c r="E68" s="64">
        <v>196263</v>
      </c>
      <c r="F68" s="434">
        <v>197518</v>
      </c>
      <c r="G68" s="233">
        <v>197136</v>
      </c>
      <c r="H68" s="64"/>
      <c r="I68" s="64"/>
    </row>
    <row r="69" spans="1:9" s="56" customFormat="1" ht="14.15" customHeight="1">
      <c r="A69" s="54" t="s">
        <v>102</v>
      </c>
      <c r="B69" s="69">
        <v>119094</v>
      </c>
      <c r="C69" s="230">
        <v>121734</v>
      </c>
      <c r="D69" s="69">
        <v>124113</v>
      </c>
      <c r="E69" s="69">
        <v>128406</v>
      </c>
      <c r="F69" s="436">
        <v>130255</v>
      </c>
      <c r="G69" s="230">
        <v>131876</v>
      </c>
      <c r="H69" s="69"/>
      <c r="I69" s="69"/>
    </row>
    <row r="70" spans="1:9" s="56" customFormat="1" ht="14.15" customHeight="1">
      <c r="A70" s="218"/>
      <c r="B70" s="207"/>
      <c r="F70" s="207"/>
    </row>
    <row r="71" spans="1:9" s="56" customFormat="1" ht="14.15" customHeight="1">
      <c r="A71" s="11" t="s">
        <v>219</v>
      </c>
      <c r="B71" s="60"/>
      <c r="F71" s="60"/>
    </row>
    <row r="72" spans="1:9" s="56" customFormat="1" ht="14.15" customHeight="1">
      <c r="A72" s="11" t="s">
        <v>220</v>
      </c>
      <c r="B72" s="60"/>
      <c r="F72" s="60"/>
    </row>
    <row r="73" spans="1:9" s="56" customFormat="1" ht="14.15" customHeight="1">
      <c r="A73" s="11" t="s">
        <v>221</v>
      </c>
      <c r="B73" s="60"/>
      <c r="F73" s="60"/>
    </row>
    <row r="74" spans="1:9" s="56" customFormat="1" ht="14.15" customHeight="1">
      <c r="A74" s="11" t="s">
        <v>230</v>
      </c>
      <c r="B74" s="60"/>
      <c r="F74" s="60"/>
    </row>
    <row r="75" spans="1:9" s="11" customFormat="1" ht="14.15" customHeight="1">
      <c r="B75" s="60"/>
      <c r="F75" s="60"/>
    </row>
    <row r="76" spans="1:9" ht="14.15" customHeight="1">
      <c r="A76" s="117"/>
    </row>
    <row r="77" spans="1:9" ht="14.15" customHeight="1">
      <c r="A77" s="117"/>
      <c r="B77" s="177"/>
      <c r="F77" s="177"/>
    </row>
    <row r="78" spans="1:9" ht="14.15" customHeight="1">
      <c r="A78" s="117"/>
      <c r="B78" s="177"/>
      <c r="F78" s="177"/>
    </row>
    <row r="79" spans="1:9" ht="14.15" customHeight="1">
      <c r="A79" s="117"/>
      <c r="B79" s="177"/>
      <c r="F79" s="177"/>
    </row>
    <row r="80" spans="1:9" ht="14.15" customHeight="1">
      <c r="A80" s="117"/>
      <c r="B80" s="203"/>
      <c r="F80" s="203"/>
    </row>
    <row r="81" spans="1:6" ht="14.15" customHeight="1">
      <c r="A81" s="117"/>
      <c r="B81" s="203"/>
      <c r="F81" s="203"/>
    </row>
    <row r="82" spans="1:6" ht="14.15" customHeight="1">
      <c r="A82" s="117"/>
      <c r="B82" s="201"/>
      <c r="F82" s="201"/>
    </row>
    <row r="83" spans="1:6" ht="14.15" customHeight="1">
      <c r="A83" s="117"/>
      <c r="B83" s="201"/>
      <c r="F83" s="201"/>
    </row>
    <row r="84" spans="1:6" ht="14.15" customHeight="1">
      <c r="A84" s="165"/>
      <c r="B84" s="203"/>
      <c r="F84" s="203"/>
    </row>
    <row r="85" spans="1:6" s="4" customFormat="1" ht="14.15" customHeight="1">
      <c r="A85" s="165"/>
      <c r="B85" s="203"/>
      <c r="F85" s="203"/>
    </row>
    <row r="86" spans="1:6" s="4" customFormat="1" ht="14.15" customHeight="1">
      <c r="A86" s="165"/>
      <c r="B86" s="228"/>
      <c r="F86" s="228"/>
    </row>
    <row r="87" spans="1:6" s="4" customFormat="1" ht="14.15" customHeight="1">
      <c r="A87" s="117"/>
      <c r="B87" s="222"/>
      <c r="F87" s="222"/>
    </row>
    <row r="88" spans="1:6" s="4" customFormat="1" ht="14.15" customHeight="1">
      <c r="A88" s="166"/>
      <c r="B88" s="222"/>
      <c r="F88" s="222"/>
    </row>
    <row r="89" spans="1:6" s="4" customFormat="1" ht="14.15" customHeight="1">
      <c r="A89" s="117"/>
      <c r="B89" s="177"/>
      <c r="F89" s="177"/>
    </row>
    <row r="90" spans="1:6" s="4" customFormat="1" ht="14.15" customHeight="1">
      <c r="A90" s="117"/>
      <c r="B90" s="177"/>
      <c r="F90" s="177"/>
    </row>
    <row r="91" spans="1:6" s="4" customFormat="1" ht="14.15" customHeight="1">
      <c r="A91" s="117"/>
      <c r="B91" s="177"/>
      <c r="F91" s="177"/>
    </row>
    <row r="92" spans="1:6" s="4" customFormat="1" ht="14.15" customHeight="1">
      <c r="A92" s="117"/>
      <c r="B92" s="177"/>
      <c r="F92" s="177"/>
    </row>
    <row r="93" spans="1:6" s="4" customFormat="1" ht="14.15" customHeight="1">
      <c r="A93" s="117"/>
      <c r="B93" s="177"/>
      <c r="F93" s="177"/>
    </row>
    <row r="94" spans="1:6" s="4" customFormat="1" ht="14.15" customHeight="1">
      <c r="A94" s="117"/>
      <c r="B94" s="177"/>
      <c r="F94" s="177"/>
    </row>
    <row r="95" spans="1:6" s="4" customFormat="1" ht="14.15" customHeight="1">
      <c r="A95" s="166"/>
      <c r="B95" s="177"/>
      <c r="F95" s="177"/>
    </row>
    <row r="96" spans="1:6" s="4" customFormat="1" ht="14.15" customHeight="1">
      <c r="A96" s="166"/>
      <c r="B96" s="177"/>
      <c r="F96" s="177"/>
    </row>
    <row r="97" spans="1:6" s="4" customFormat="1" ht="14.15" customHeight="1">
      <c r="A97" s="167"/>
      <c r="B97" s="177"/>
      <c r="F97" s="177"/>
    </row>
    <row r="98" spans="1:6" s="4" customFormat="1" ht="14.15" customHeight="1">
      <c r="A98" s="168"/>
      <c r="B98" s="177"/>
      <c r="F98" s="177"/>
    </row>
    <row r="99" spans="1:6" s="4" customFormat="1" ht="14.15" customHeight="1">
      <c r="A99" s="168"/>
      <c r="B99" s="177"/>
      <c r="F99" s="177"/>
    </row>
    <row r="100" spans="1:6" s="4" customFormat="1" ht="14.15" customHeight="1">
      <c r="A100" s="169"/>
      <c r="B100" s="177"/>
      <c r="F100" s="177"/>
    </row>
    <row r="101" spans="1:6" s="4" customFormat="1" ht="14.15" customHeight="1">
      <c r="A101" s="170"/>
      <c r="B101" s="177"/>
      <c r="F101" s="177"/>
    </row>
    <row r="102" spans="1:6" s="4" customFormat="1" ht="14.15" customHeight="1">
      <c r="A102" s="170"/>
      <c r="B102" s="60"/>
      <c r="F102" s="60"/>
    </row>
    <row r="103" spans="1:6" s="4" customFormat="1" ht="14.15" customHeight="1">
      <c r="A103" s="117"/>
      <c r="B103" s="60"/>
      <c r="F103" s="60"/>
    </row>
    <row r="104" spans="1:6" s="4" customFormat="1" ht="14.15" customHeight="1">
      <c r="A104" s="171"/>
      <c r="B104" s="60"/>
      <c r="F104" s="60"/>
    </row>
    <row r="105" spans="1:6" s="4" customFormat="1" ht="14.15" customHeight="1">
      <c r="A105" s="171"/>
      <c r="B105" s="60"/>
      <c r="F105" s="60"/>
    </row>
    <row r="106" spans="1:6" s="4" customFormat="1" ht="14.15" customHeight="1">
      <c r="A106" s="171"/>
      <c r="B106" s="60"/>
      <c r="F106" s="60"/>
    </row>
    <row r="107" spans="1:6" ht="14.15" customHeight="1">
      <c r="A107" s="171"/>
    </row>
    <row r="108" spans="1:6" ht="14.15" customHeight="1">
      <c r="A108" s="171"/>
    </row>
    <row r="109" spans="1:6" ht="14.15" customHeight="1">
      <c r="A109" s="171"/>
    </row>
    <row r="110" spans="1:6" ht="14.15" customHeight="1">
      <c r="A110" s="171"/>
    </row>
    <row r="111" spans="1:6" ht="14.15" customHeight="1">
      <c r="A111" s="165"/>
    </row>
    <row r="112" spans="1:6" ht="14.15" customHeight="1">
      <c r="A112" s="165"/>
    </row>
    <row r="113" spans="1:1" ht="14.15" customHeight="1">
      <c r="A113" s="165"/>
    </row>
    <row r="114" spans="1:1" ht="14.15" customHeight="1">
      <c r="A114" s="165"/>
    </row>
    <row r="115" spans="1:1" ht="14.15" customHeight="1">
      <c r="A115" s="165"/>
    </row>
    <row r="116" spans="1:1" ht="14.15" customHeight="1">
      <c r="A116" s="171"/>
    </row>
    <row r="117" spans="1:1" ht="14.15" customHeight="1">
      <c r="A117" s="171"/>
    </row>
    <row r="118" spans="1:1" ht="14.15" customHeight="1">
      <c r="A118" s="171"/>
    </row>
    <row r="119" spans="1:1" ht="14.15" customHeight="1">
      <c r="A119" s="165"/>
    </row>
    <row r="120" spans="1:1" ht="14.15" customHeight="1">
      <c r="A120" s="165"/>
    </row>
    <row r="121" spans="1:1" ht="14.15" customHeight="1">
      <c r="A121" s="117"/>
    </row>
    <row r="122" spans="1:1" ht="14.15" customHeight="1">
      <c r="A122" s="117"/>
    </row>
    <row r="123" spans="1:1" ht="14.15" customHeight="1">
      <c r="A123" s="117"/>
    </row>
    <row r="124" spans="1:1" ht="14.15" customHeight="1">
      <c r="A124" s="117"/>
    </row>
    <row r="125" spans="1:1" ht="14.15" customHeight="1">
      <c r="A125" s="117"/>
    </row>
    <row r="126" spans="1:1" ht="14.15" customHeight="1">
      <c r="A126" s="117"/>
    </row>
    <row r="127" spans="1:1" ht="14.15" customHeight="1">
      <c r="A127" s="117"/>
    </row>
    <row r="128" spans="1:1" ht="14.15" customHeight="1">
      <c r="A128" s="117"/>
    </row>
    <row r="129" spans="1:1" ht="14.15" customHeight="1">
      <c r="A129" s="117"/>
    </row>
    <row r="130" spans="1:1" ht="14.15" customHeight="1">
      <c r="A130" s="117"/>
    </row>
    <row r="131" spans="1:1" ht="14.15" customHeight="1">
      <c r="A131" s="117"/>
    </row>
    <row r="132" spans="1:1" ht="14.15" customHeight="1">
      <c r="A132" s="117"/>
    </row>
    <row r="133" spans="1:1" ht="14.15" customHeight="1">
      <c r="A133" s="117"/>
    </row>
    <row r="134" spans="1:1" ht="14.15" customHeight="1">
      <c r="A134" s="117"/>
    </row>
    <row r="135" spans="1:1" ht="14.15" customHeight="1">
      <c r="A135" s="117"/>
    </row>
    <row r="136" spans="1:1" ht="14.15" customHeight="1">
      <c r="A136" s="117"/>
    </row>
    <row r="137" spans="1:1" ht="14.15" customHeight="1">
      <c r="A137" s="117"/>
    </row>
    <row r="138" spans="1:1" ht="14.15" customHeight="1">
      <c r="A138" s="117"/>
    </row>
    <row r="139" spans="1:1" ht="14.15" customHeight="1">
      <c r="A139" s="117"/>
    </row>
    <row r="140" spans="1:1" ht="14.15" customHeight="1">
      <c r="A140" s="117"/>
    </row>
    <row r="141" spans="1:1" ht="14.15" customHeight="1">
      <c r="A141" s="117"/>
    </row>
    <row r="142" spans="1:1" ht="14.15" customHeight="1">
      <c r="A142" s="117"/>
    </row>
    <row r="143" spans="1:1" ht="14.15" customHeight="1">
      <c r="A143" s="117"/>
    </row>
    <row r="144" spans="1:1" ht="14.15" customHeight="1">
      <c r="A144" s="117"/>
    </row>
    <row r="145" spans="1:1" ht="14.15" customHeight="1">
      <c r="A145" s="117"/>
    </row>
  </sheetData>
  <mergeCells count="3">
    <mergeCell ref="A1:A2"/>
    <mergeCell ref="B1:E2"/>
    <mergeCell ref="F1:I2"/>
  </mergeCells>
  <printOptions horizontalCentered="1"/>
  <pageMargins left="0.39370078740157483" right="0.39370078740157483" top="0.39370078740157483" bottom="0.39370078740157483" header="0.59055118110236227" footer="0.51181102362204722"/>
  <pageSetup paperSize="9" scale="55" orientation="portrait" horizontalDpi="300" verticalDpi="300" r:id="rId1"/>
  <headerFooter alignWithMargins="0"/>
  <rowBreaks count="1" manualBreakCount="1">
    <brk id="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P&amp;L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Bauer Péter</cp:lastModifiedBy>
  <cp:lastPrinted>2019-05-08T09:34:11Z</cp:lastPrinted>
  <dcterms:created xsi:type="dcterms:W3CDTF">2011-11-09T16:57:31Z</dcterms:created>
  <dcterms:modified xsi:type="dcterms:W3CDTF">2019-08-07T18:37:07Z</dcterms:modified>
</cp:coreProperties>
</file>