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0350" yWindow="75" windowWidth="9180" windowHeight="11475" tabRatio="780"/>
  </bookViews>
  <sheets>
    <sheet name="P&amp;L" sheetId="11" r:id="rId1"/>
    <sheet name="BS" sheetId="2" r:id="rId2"/>
    <sheet name="CF_en" sheetId="3" r:id="rId3"/>
    <sheet name="Segments" sheetId="12" r:id="rId4"/>
    <sheet name="KPIs quarterly" sheetId="13" r:id="rId5"/>
    <sheet name="KPIs YTD" sheetId="5" r:id="rId6"/>
  </sheets>
  <definedNames>
    <definedName name="_xlnm.Print_Area" localSheetId="1">BS!$A$1:$N$72</definedName>
    <definedName name="_xlnm.Print_Area" localSheetId="2">CF_en!$A$1:$N$52</definedName>
    <definedName name="_xlnm.Print_Area" localSheetId="4">'KPIs quarterly'!$A$1:$L$145</definedName>
    <definedName name="_xlnm.Print_Area" localSheetId="5">'KPIs YTD'!$A$1:$L$145</definedName>
    <definedName name="_xlnm.Print_Area" localSheetId="0">'P&amp;L'!$A$1:$N$71</definedName>
    <definedName name="_xlnm.Print_Area" localSheetId="3">Segments!$A$1:$N$92</definedName>
  </definedNames>
  <calcPr calcId="125725"/>
</workbook>
</file>

<file path=xl/calcChain.xml><?xml version="1.0" encoding="utf-8"?>
<calcChain xmlns="http://schemas.openxmlformats.org/spreadsheetml/2006/main">
  <c r="G10" i="13"/>
  <c r="L18" i="12" l="1"/>
  <c r="L12"/>
  <c r="E84"/>
  <c r="F84"/>
  <c r="G84"/>
  <c r="H84"/>
  <c r="I84"/>
  <c r="J84"/>
  <c r="K84"/>
  <c r="L84"/>
  <c r="D84"/>
  <c r="G11" i="5"/>
  <c r="H10"/>
  <c r="G10"/>
  <c r="L22" i="12" l="1"/>
  <c r="K66" l="1"/>
  <c r="K40"/>
  <c r="K18"/>
  <c r="K49" l="1"/>
  <c r="G11" i="13"/>
  <c r="H10"/>
  <c r="K65" i="2"/>
  <c r="K63"/>
  <c r="K62"/>
  <c r="K48"/>
  <c r="K47"/>
  <c r="K46"/>
  <c r="K37"/>
  <c r="K36"/>
  <c r="K35"/>
  <c r="K25"/>
  <c r="K21"/>
  <c r="K14"/>
  <c r="K11"/>
  <c r="K42" l="1"/>
  <c r="K52"/>
  <c r="K27"/>
  <c r="K29" s="1"/>
  <c r="K64"/>
  <c r="K66" s="1"/>
  <c r="K54"/>
  <c r="K68" s="1"/>
  <c r="J26" i="3" l="1"/>
  <c r="J19"/>
  <c r="I19"/>
  <c r="J37" i="2"/>
  <c r="I37"/>
  <c r="J36"/>
  <c r="I36"/>
  <c r="G112" i="5"/>
  <c r="G50"/>
  <c r="G112" i="13"/>
  <c r="G50"/>
</calcChain>
</file>

<file path=xl/sharedStrings.xml><?xml version="1.0" encoding="utf-8"?>
<sst xmlns="http://schemas.openxmlformats.org/spreadsheetml/2006/main" count="530" uniqueCount="237">
  <si>
    <t>MAGYAR TELEKOM</t>
  </si>
  <si>
    <t>March 31</t>
  </si>
  <si>
    <t>June 30</t>
  </si>
  <si>
    <t>Sept 30</t>
  </si>
  <si>
    <t>Dec 31</t>
  </si>
  <si>
    <t>(HUF million)</t>
  </si>
  <si>
    <t>Revenues</t>
  </si>
  <si>
    <t>Voice-retail</t>
  </si>
  <si>
    <t>Voice-wholesale</t>
  </si>
  <si>
    <t xml:space="preserve">Internet </t>
  </si>
  <si>
    <t>Data</t>
  </si>
  <si>
    <t>TV</t>
  </si>
  <si>
    <t>Equipment</t>
  </si>
  <si>
    <t>Other fixed line revenues</t>
  </si>
  <si>
    <t xml:space="preserve">Fixed line revenues </t>
  </si>
  <si>
    <t>Voice - retail</t>
  </si>
  <si>
    <t>Voice - wholesale</t>
  </si>
  <si>
    <t>Voice - visitor</t>
  </si>
  <si>
    <t>Non-voice</t>
  </si>
  <si>
    <t>Equipment and activation</t>
  </si>
  <si>
    <t>Other  mobile revenues</t>
  </si>
  <si>
    <t>Mobile revenues</t>
  </si>
  <si>
    <t>System Integration/Information Technology revenues</t>
  </si>
  <si>
    <t>Total revenues</t>
  </si>
  <si>
    <t>SI/IT-related payments</t>
  </si>
  <si>
    <t>Direct costs</t>
  </si>
  <si>
    <t>Employee-related expenses</t>
  </si>
  <si>
    <t>Depreciation and amortization</t>
  </si>
  <si>
    <t>Other operating expenses - net</t>
  </si>
  <si>
    <t>Total operating expenses</t>
  </si>
  <si>
    <t>Other operating income</t>
  </si>
  <si>
    <t>Operating  profit</t>
  </si>
  <si>
    <t>Net financial result</t>
  </si>
  <si>
    <t>Share of associates' and joint ventures' losses</t>
  </si>
  <si>
    <t>Profit before income tax</t>
  </si>
  <si>
    <t>Income tax</t>
  </si>
  <si>
    <t>Profit for the period</t>
  </si>
  <si>
    <t>Attributable to:</t>
  </si>
  <si>
    <t>Owners of the parent (Net income)</t>
  </si>
  <si>
    <t>Non-controlling interests</t>
  </si>
  <si>
    <t>Basic and diluted earnings per share (HUF)</t>
  </si>
  <si>
    <t>EBITDA</t>
  </si>
  <si>
    <t>EBITDA margin</t>
  </si>
  <si>
    <t xml:space="preserve">MAGYAR TELEKOM </t>
  </si>
  <si>
    <t>Consolidated Balance Sheets - IFRS</t>
  </si>
  <si>
    <t>ASSETS</t>
  </si>
  <si>
    <t>Current assets</t>
  </si>
  <si>
    <t>Cash and cash equivalents</t>
  </si>
  <si>
    <t>Inventories</t>
  </si>
  <si>
    <t>Non current assets held for sale</t>
  </si>
  <si>
    <t>Total current assets</t>
  </si>
  <si>
    <t>Non current assets</t>
  </si>
  <si>
    <t>Intangible assets</t>
  </si>
  <si>
    <t>Investments in associates and joint ventures</t>
  </si>
  <si>
    <t>Deferred tax assets</t>
  </si>
  <si>
    <t>Total non current assets</t>
  </si>
  <si>
    <t>Total assets</t>
  </si>
  <si>
    <t>LIABILITIES AND EQUITY</t>
  </si>
  <si>
    <t>Current liabilities</t>
  </si>
  <si>
    <t>Financial liabilities to related parties</t>
  </si>
  <si>
    <t>Other financial liabilities</t>
  </si>
  <si>
    <t>Trade payables</t>
  </si>
  <si>
    <t>Current income tax payable</t>
  </si>
  <si>
    <t xml:space="preserve">Provisions </t>
  </si>
  <si>
    <t>Other current liabilities</t>
  </si>
  <si>
    <t>Total current liabilities</t>
  </si>
  <si>
    <t>Non current liabilities</t>
  </si>
  <si>
    <t>Deferred tax liabilities</t>
  </si>
  <si>
    <t>Provisions</t>
  </si>
  <si>
    <t>Other non current liabilities</t>
  </si>
  <si>
    <t>Total non current liabilities</t>
  </si>
  <si>
    <t>Total liabilities</t>
  </si>
  <si>
    <t>EQUITY</t>
  </si>
  <si>
    <t>Equity of the owners of the parent</t>
  </si>
  <si>
    <t>Common stock</t>
  </si>
  <si>
    <t>Additional paid in capital</t>
  </si>
  <si>
    <t>Retained earnings</t>
  </si>
  <si>
    <t>Accumulated other comprehensive income</t>
  </si>
  <si>
    <t>Total Equity of the owners of the parent</t>
  </si>
  <si>
    <t>Total equity</t>
  </si>
  <si>
    <t>Total liabilities and equity</t>
  </si>
  <si>
    <t>Net debt</t>
  </si>
  <si>
    <t>Net debt ratio (net debt / (net debt + total capital))</t>
  </si>
  <si>
    <t>Consolidated Cashflow Statements - IFRS, YTD</t>
  </si>
  <si>
    <t>Cashflows from operating activities</t>
  </si>
  <si>
    <t xml:space="preserve">Depreciation and amortization </t>
  </si>
  <si>
    <t>Income tax expense</t>
  </si>
  <si>
    <t>Income tax paid</t>
  </si>
  <si>
    <t>Interest and other financial charges paid (incl. dividend received)</t>
  </si>
  <si>
    <t>Interest received</t>
  </si>
  <si>
    <t>Other cashflows from operations</t>
  </si>
  <si>
    <t>Net cash generated from operating activities</t>
  </si>
  <si>
    <t>Cashflows from investing activities</t>
  </si>
  <si>
    <t xml:space="preserve">Investments in tangible and intangible assets </t>
  </si>
  <si>
    <t>Adjustments to cash purchases</t>
  </si>
  <si>
    <t>Purchase of subsidiaries and business units</t>
  </si>
  <si>
    <t>Cash acquired through business combinations</t>
  </si>
  <si>
    <t>Proceeds from other financial assets - net</t>
  </si>
  <si>
    <t>Proceeds from disposal of subsidiaries and associates</t>
  </si>
  <si>
    <t>Proceeds from disposal of property, plant and equipment (PPE) and intangible assets</t>
  </si>
  <si>
    <t>Net cash used in investing activities</t>
  </si>
  <si>
    <t>Cashflows from financing activities</t>
  </si>
  <si>
    <t>Dividends paid to shareholders and Non-controlling interest</t>
  </si>
  <si>
    <t>Net proceeds from loans and other borrowings</t>
  </si>
  <si>
    <t>Net cash used in financing activities</t>
  </si>
  <si>
    <t>Exchange gains on cash and cash equivalents</t>
  </si>
  <si>
    <t>Change in cash and cash equivalents</t>
  </si>
  <si>
    <t>Cash and cash equivalents, beginning of period</t>
  </si>
  <si>
    <t>Cash and cash equivalents, end of period</t>
  </si>
  <si>
    <t>Business Segments</t>
  </si>
  <si>
    <t>TELEKOM HUNGARY</t>
  </si>
  <si>
    <t>Voice revenues</t>
  </si>
  <si>
    <t>Internet</t>
  </si>
  <si>
    <t>Other fixed line and SI/IT revenues</t>
  </si>
  <si>
    <t>Total fixed line and SI/IT revenues</t>
  </si>
  <si>
    <t>Non-voice revenue</t>
  </si>
  <si>
    <t>Other mobile revenues</t>
  </si>
  <si>
    <t>Total mobile revenues</t>
  </si>
  <si>
    <t>T-SYSTEMS HUNGARY</t>
  </si>
  <si>
    <t>Total fixed line revenues</t>
  </si>
  <si>
    <t>SI/IT revenues</t>
  </si>
  <si>
    <t>MACEDONIA</t>
  </si>
  <si>
    <t>MONTENEGRO</t>
  </si>
  <si>
    <t>Average FX rates for the period</t>
  </si>
  <si>
    <t>HUF/EUR</t>
  </si>
  <si>
    <t>HUF/MKD</t>
  </si>
  <si>
    <t>Summary of key operating statistics</t>
  </si>
  <si>
    <t>GROUP</t>
  </si>
  <si>
    <t>Operating margin</t>
  </si>
  <si>
    <t>Net income margin</t>
  </si>
  <si>
    <t>Capex to sales</t>
  </si>
  <si>
    <t>Net debt ratio (net debt to total capital)</t>
  </si>
  <si>
    <t xml:space="preserve">Number of employees (closing full equivalent) </t>
  </si>
  <si>
    <t>Fixed line operations</t>
  </si>
  <si>
    <t>Total outgoing traffic (thousand minutes)</t>
  </si>
  <si>
    <t>Data products</t>
  </si>
  <si>
    <t xml:space="preserve">  Number of retail DSL customers</t>
  </si>
  <si>
    <t xml:space="preserve">  Number of cable broadband customers</t>
  </si>
  <si>
    <t xml:space="preserve">  Number of fiber optic connections</t>
  </si>
  <si>
    <t>Total retail broadband customers</t>
  </si>
  <si>
    <t>Blended broadband ARPU (HUF)</t>
  </si>
  <si>
    <t>Number of wholesale DSL access</t>
  </si>
  <si>
    <t>TV services</t>
  </si>
  <si>
    <t xml:space="preserve">  Number of cable TV customers</t>
  </si>
  <si>
    <t xml:space="preserve">  Number of satellite TV customers</t>
  </si>
  <si>
    <t xml:space="preserve">  Number of IPTV customers</t>
  </si>
  <si>
    <t>Total TV customers</t>
  </si>
  <si>
    <t>Blended TV ARPU (HUF)</t>
  </si>
  <si>
    <t>Mobile operations</t>
  </si>
  <si>
    <t>Number of customers (RPC)</t>
  </si>
  <si>
    <t>Postpaid share in the RPC base</t>
  </si>
  <si>
    <t>ARPU (HUF)</t>
  </si>
  <si>
    <t>Postpaid</t>
  </si>
  <si>
    <t>Prepaid</t>
  </si>
  <si>
    <t>Overall churn rate</t>
  </si>
  <si>
    <t>Ratio of non-voice revenues in ARPU</t>
  </si>
  <si>
    <t>Average acquisition cost (SAC) per gross add (HUF)</t>
  </si>
  <si>
    <t>Voice services</t>
  </si>
  <si>
    <t>MOU</t>
  </si>
  <si>
    <t>Fixed line penetration</t>
  </si>
  <si>
    <t>Data and TV services</t>
  </si>
  <si>
    <t>Retail DSL market share (estimated)</t>
  </si>
  <si>
    <t>Number of retail DSL customers</t>
  </si>
  <si>
    <t>Number of total DSL access</t>
  </si>
  <si>
    <t>Number of IPTV customers</t>
  </si>
  <si>
    <t>Retail DSL market share</t>
  </si>
  <si>
    <t>Change in assets carried as working capital</t>
  </si>
  <si>
    <t>Change in liabilities carried as working capital</t>
  </si>
  <si>
    <t>Change in  provisions</t>
  </si>
  <si>
    <t>Revenues from Energy services</t>
  </si>
  <si>
    <t>Mobile services-related payments</t>
  </si>
  <si>
    <t>Fixed line-related payments</t>
  </si>
  <si>
    <t>Energy-related payments</t>
  </si>
  <si>
    <t>Agent commissions</t>
  </si>
  <si>
    <t>Revenues from energy services</t>
  </si>
  <si>
    <t>Average retention cost (SRC) per retained customer (HUF)</t>
  </si>
  <si>
    <t>Energy services</t>
  </si>
  <si>
    <t>Electricity points of delivery</t>
  </si>
  <si>
    <t>Gas points of delivery</t>
  </si>
  <si>
    <t>Trade and other receivables</t>
  </si>
  <si>
    <t xml:space="preserve">Other current financial assets </t>
  </si>
  <si>
    <t>Current income tax receivable</t>
  </si>
  <si>
    <t>Property, plant and equipment - net</t>
  </si>
  <si>
    <t>Other non current financial assets</t>
  </si>
  <si>
    <t>Treasury stock</t>
  </si>
  <si>
    <t>Q1</t>
  </si>
  <si>
    <t>Q2</t>
  </si>
  <si>
    <t>Q3</t>
  </si>
  <si>
    <t>Q4</t>
  </si>
  <si>
    <t>quarterly</t>
  </si>
  <si>
    <t>year-to-date</t>
  </si>
  <si>
    <t>Consolidated Income Statements - IFRS, Quarterly</t>
  </si>
  <si>
    <t>(HUF million) Unaudited, Quarterly</t>
  </si>
  <si>
    <t>Bad debt expense</t>
  </si>
  <si>
    <t>Special tax</t>
  </si>
  <si>
    <t>Utility tax</t>
  </si>
  <si>
    <t>Telecom tax</t>
  </si>
  <si>
    <t>Population-based outdoor 4G/LTE coverage</t>
  </si>
  <si>
    <t>Repayment of other financial liabilities</t>
  </si>
  <si>
    <t xml:space="preserve">Population-based outdoor 3G coverage </t>
  </si>
  <si>
    <t>Segment Capex</t>
  </si>
  <si>
    <t>Data revenues</t>
  </si>
  <si>
    <t>Equipment revenues</t>
  </si>
  <si>
    <t>Direct cost</t>
  </si>
  <si>
    <t>Other operating expenses (net)</t>
  </si>
  <si>
    <t>Gross Margin</t>
  </si>
  <si>
    <t>Blended MOU (outgoing)</t>
  </si>
  <si>
    <t>Blended ARPA (HUF)</t>
  </si>
  <si>
    <t>n.a.</t>
  </si>
  <si>
    <r>
      <rPr>
        <vertAlign val="superscript"/>
        <sz val="10"/>
        <rFont val="Tele-GroteskEENor"/>
        <charset val="238"/>
      </rPr>
      <t>(1)</t>
    </r>
    <r>
      <rPr>
        <sz val="10"/>
        <rFont val="Tele-GroteskEENor"/>
        <charset val="238"/>
      </rPr>
      <t xml:space="preserve"> Data relates to the mobile penetration in Hungary, including customers of all three service providers.</t>
    </r>
  </si>
  <si>
    <t xml:space="preserve">Total voice customers </t>
  </si>
  <si>
    <t xml:space="preserve">Total outgoing traffic (thousand minutes) </t>
  </si>
  <si>
    <t xml:space="preserve">MOU (outgoing) </t>
  </si>
  <si>
    <t xml:space="preserve">ARPU (HUF) </t>
  </si>
  <si>
    <t xml:space="preserve">Number of retail broadband access </t>
  </si>
  <si>
    <t xml:space="preserve">Blended broadband ARPU (HUF) </t>
  </si>
  <si>
    <r>
      <t xml:space="preserve">Mobile penetration </t>
    </r>
    <r>
      <rPr>
        <b/>
        <vertAlign val="superscript"/>
        <sz val="10"/>
        <rFont val="Tele-GroteskEENor"/>
        <charset val="238"/>
      </rPr>
      <t>(1) (2)</t>
    </r>
  </si>
  <si>
    <r>
      <t xml:space="preserve">Mobile SIM market share </t>
    </r>
    <r>
      <rPr>
        <b/>
        <vertAlign val="superscript"/>
        <sz val="10"/>
        <rFont val="Tele-GroteskEENor"/>
        <charset val="238"/>
      </rPr>
      <t>(2) (3)</t>
    </r>
  </si>
  <si>
    <r>
      <t xml:space="preserve">Mobile broadband market share based on total number of subscriptions </t>
    </r>
    <r>
      <rPr>
        <vertAlign val="superscript"/>
        <sz val="10"/>
        <rFont val="Tele-GroteskEENor"/>
        <charset val="238"/>
      </rPr>
      <t>(3)</t>
    </r>
    <r>
      <rPr>
        <sz val="10"/>
        <rFont val="Tele-GroteskEENor"/>
        <charset val="238"/>
      </rPr>
      <t xml:space="preserve"> </t>
    </r>
    <r>
      <rPr>
        <vertAlign val="superscript"/>
        <sz val="10"/>
        <rFont val="Tele-GroteskEENor"/>
        <charset val="238"/>
      </rPr>
      <t>(4)</t>
    </r>
  </si>
  <si>
    <r>
      <rPr>
        <vertAlign val="superscript"/>
        <sz val="10"/>
        <rFont val="Tele-GroteskEENor"/>
        <charset val="238"/>
      </rPr>
      <t xml:space="preserve">(3) </t>
    </r>
    <r>
      <rPr>
        <sz val="10"/>
        <rFont val="Tele-GroteskEENor"/>
        <charset val="238"/>
      </rPr>
      <t>Data relates to Magyar Telekom Plc. based on NMIAH reports.</t>
    </r>
  </si>
  <si>
    <r>
      <t>(4)</t>
    </r>
    <r>
      <rPr>
        <sz val="10"/>
        <rFont val="Tele-GroteskEENor"/>
        <charset val="238"/>
      </rPr>
      <t xml:space="preserve"> Available only until January 2014 by NMIAH due to definition update</t>
    </r>
  </si>
  <si>
    <r>
      <rPr>
        <vertAlign val="superscript"/>
        <sz val="10"/>
        <rFont val="Tele-GroteskEENor"/>
        <charset val="238"/>
      </rPr>
      <t>(5)</t>
    </r>
    <r>
      <rPr>
        <sz val="10"/>
        <rFont val="Tele-GroteskEENor"/>
        <charset val="238"/>
      </rPr>
      <t xml:space="preserve"> Data published by Macedonian Agency for Electronic Communications (AEC)</t>
    </r>
  </si>
  <si>
    <r>
      <rPr>
        <vertAlign val="superscript"/>
        <sz val="10"/>
        <rFont val="Tele-GroteskEENor"/>
        <charset val="238"/>
      </rPr>
      <t>(6)</t>
    </r>
    <r>
      <rPr>
        <sz val="10"/>
        <rFont val="Tele-GroteskEENor"/>
        <charset val="238"/>
      </rPr>
      <t xml:space="preserve"> Based on RPC</t>
    </r>
  </si>
  <si>
    <r>
      <rPr>
        <vertAlign val="superscript"/>
        <sz val="10"/>
        <rFont val="Tele-GroteskEENor"/>
        <charset val="238"/>
      </rPr>
      <t>(7)</t>
    </r>
    <r>
      <rPr>
        <sz val="10"/>
        <rFont val="Tele-GroteskEENor"/>
        <charset val="238"/>
      </rPr>
      <t xml:space="preserve"> According to data published by the Montenegrin Agency for Electronic Communications and Postal Services (EKIP).</t>
    </r>
  </si>
  <si>
    <r>
      <t>(2)</t>
    </r>
    <r>
      <rPr>
        <sz val="10"/>
        <rFont val="Tele-GroteskEENor"/>
        <charset val="238"/>
      </rPr>
      <t xml:space="preserve"> Available only until June 2014 by NMIAH due to definition update</t>
    </r>
  </si>
  <si>
    <t>Number of mobile broadband subscriptions</t>
  </si>
  <si>
    <r>
      <t xml:space="preserve">Blended retail broadband market share </t>
    </r>
    <r>
      <rPr>
        <b/>
        <vertAlign val="superscript"/>
        <sz val="10"/>
        <rFont val="Tele-GroteskEENor"/>
        <charset val="238"/>
      </rPr>
      <t>(3)</t>
    </r>
  </si>
  <si>
    <r>
      <t xml:space="preserve">Blended TV market share </t>
    </r>
    <r>
      <rPr>
        <b/>
        <vertAlign val="superscript"/>
        <sz val="10"/>
        <rFont val="Tele-GroteskEENor"/>
        <charset val="238"/>
      </rPr>
      <t>(3)</t>
    </r>
  </si>
  <si>
    <t xml:space="preserve">Number of mobile broadband subscriptions </t>
  </si>
  <si>
    <r>
      <t xml:space="preserve">Mobile penetration </t>
    </r>
    <r>
      <rPr>
        <b/>
        <vertAlign val="superscript"/>
        <sz val="10"/>
        <rFont val="Tele-GroteskEENor"/>
        <charset val="238"/>
      </rPr>
      <t>(5)</t>
    </r>
  </si>
  <si>
    <r>
      <t xml:space="preserve">Market share of T-Mobile Macedonia </t>
    </r>
    <r>
      <rPr>
        <b/>
        <vertAlign val="superscript"/>
        <sz val="10"/>
        <rFont val="Tele-GroteskEENor"/>
        <charset val="238"/>
      </rPr>
      <t>(5) (6)</t>
    </r>
  </si>
  <si>
    <r>
      <t xml:space="preserve">Mobile penetration </t>
    </r>
    <r>
      <rPr>
        <b/>
        <vertAlign val="superscript"/>
        <sz val="10"/>
        <rFont val="Tele-GroteskEENor"/>
        <charset val="238"/>
      </rPr>
      <t>(7)</t>
    </r>
  </si>
  <si>
    <r>
      <t xml:space="preserve">Market share of T-Mobile Crna Gora </t>
    </r>
    <r>
      <rPr>
        <b/>
        <vertAlign val="superscript"/>
        <sz val="10"/>
        <rFont val="Tele-GroteskEENor"/>
        <charset val="238"/>
      </rPr>
      <t>(7)</t>
    </r>
  </si>
  <si>
    <r>
      <t xml:space="preserve">Number of customers (RPC) </t>
    </r>
    <r>
      <rPr>
        <b/>
        <vertAlign val="superscript"/>
        <sz val="10"/>
        <rFont val="Tele-GroteskEENor"/>
        <charset val="238"/>
      </rPr>
      <t>(7)</t>
    </r>
  </si>
  <si>
    <t>RESTATED</t>
  </si>
  <si>
    <r>
      <t>MOU</t>
    </r>
    <r>
      <rPr>
        <b/>
        <vertAlign val="superscript"/>
        <sz val="10"/>
        <rFont val="Tele-GroteskEENor"/>
        <charset val="238"/>
      </rPr>
      <t xml:space="preserve"> (8)</t>
    </r>
  </si>
  <si>
    <r>
      <rPr>
        <vertAlign val="superscript"/>
        <sz val="10"/>
        <rFont val="Tele-GroteskEENor"/>
        <charset val="238"/>
      </rPr>
      <t>(8)</t>
    </r>
    <r>
      <rPr>
        <sz val="10"/>
        <rFont val="Tele-GroteskEENor"/>
        <charset val="238"/>
      </rPr>
      <t xml:space="preserve"> Q2 2014 figure restated due to earlier calculation error</t>
    </r>
  </si>
</sst>
</file>

<file path=xl/styles.xml><?xml version="1.0" encoding="utf-8"?>
<styleSheet xmlns="http://schemas.openxmlformats.org/spreadsheetml/2006/main">
  <numFmts count="17">
    <numFmt numFmtId="164" formatCode="#,##0\ ;\(#,##0\)"/>
    <numFmt numFmtId="165" formatCode="0.0%"/>
    <numFmt numFmtId="166" formatCode="0_)"/>
    <numFmt numFmtId="167" formatCode="#,##0;\(#,##0\)"/>
    <numFmt numFmtId="168" formatCode="#,##0.0%;\(#,##0.0%\)"/>
    <numFmt numFmtId="169" formatCode="#,##0.0\ ;\(#,##0.0\)"/>
    <numFmt numFmtId="170" formatCode="_(* #,##0.0_);_(* \(#,##0.00\);_(* &quot;-&quot;??_);_(@_)"/>
    <numFmt numFmtId="171" formatCode="General_)"/>
    <numFmt numFmtId="172" formatCode="0.000"/>
    <numFmt numFmtId="173" formatCode="&quot;fl&quot;#,##0_);\(&quot;fl&quot;#,##0\)"/>
    <numFmt numFmtId="174" formatCode="&quot;fl&quot;#,##0_);[Red]\(&quot;fl&quot;#,##0\)"/>
    <numFmt numFmtId="175" formatCode="&quot;fl&quot;#,##0.00_);\(&quot;fl&quot;#,##0.00\)"/>
    <numFmt numFmtId="176" formatCode="0.00_)"/>
    <numFmt numFmtId="177" formatCode="\60\4\7\:"/>
    <numFmt numFmtId="178" formatCode="&quot;fl&quot;#,##0.00_);[Red]\(&quot;fl&quot;#,##0.00\)"/>
    <numFmt numFmtId="179" formatCode="_(&quot;fl&quot;* #,##0_);_(&quot;fl&quot;* \(#,##0\);_(&quot;fl&quot;* &quot;-&quot;_);_(@_)"/>
    <numFmt numFmtId="180" formatCode="#,##0.00000000"/>
  </numFmts>
  <fonts count="34">
    <font>
      <sz val="10"/>
      <name val="Arial"/>
      <family val="2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Times New Roman CE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23"/>
      <name val="Times New Roman"/>
      <family val="1"/>
      <charset val="238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sz val="10"/>
      <name val="Tele-GroteskNor"/>
      <charset val="238"/>
    </font>
    <font>
      <b/>
      <sz val="10"/>
      <name val="Tele-GroteskNor"/>
      <charset val="238"/>
    </font>
    <font>
      <sz val="10"/>
      <color indexed="8"/>
      <name val="Tele-GroteskEENor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b/>
      <sz val="10"/>
      <color indexed="8"/>
      <name val="Tele-GroteskEENor"/>
      <charset val="238"/>
    </font>
    <font>
      <vertAlign val="superscript"/>
      <sz val="10"/>
      <name val="Tele-GroteskEENor"/>
      <charset val="238"/>
    </font>
    <font>
      <sz val="10"/>
      <color indexed="10"/>
      <name val="Tele-GroteskEENor"/>
      <charset val="238"/>
    </font>
    <font>
      <sz val="10"/>
      <color rgb="FFFF0000"/>
      <name val="Tele-GroteskEENor"/>
      <charset val="238"/>
    </font>
    <font>
      <b/>
      <sz val="10"/>
      <color rgb="FFFF0000"/>
      <name val="Tele-GroteskEENor"/>
      <charset val="238"/>
    </font>
    <font>
      <b/>
      <vertAlign val="superscript"/>
      <sz val="10"/>
      <name val="Tele-GroteskEENor"/>
      <charset val="238"/>
    </font>
    <font>
      <b/>
      <sz val="10"/>
      <color rgb="FFE20074"/>
      <name val="Tele-GroteskEENor"/>
      <charset val="238"/>
    </font>
    <font>
      <sz val="10"/>
      <color indexed="23"/>
      <name val="Tele-GroteskEENor"/>
      <charset val="238"/>
    </font>
    <font>
      <b/>
      <sz val="10"/>
      <color indexed="23"/>
      <name val="Tele-GroteskEENor"/>
      <charset val="238"/>
    </font>
    <font>
      <sz val="8"/>
      <name val="Arial CE"/>
      <family val="2"/>
      <charset val="238"/>
    </font>
    <font>
      <sz val="9"/>
      <name val="Tele-GroteskNor"/>
      <charset val="238"/>
    </font>
    <font>
      <b/>
      <sz val="14"/>
      <name val="Times New Roman CE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6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56"/>
      </patternFill>
    </fill>
  </fills>
  <borders count="24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/>
      <right/>
      <top/>
      <bottom style="thin">
        <color rgb="FFE20074"/>
      </bottom>
      <diagonal/>
    </border>
    <border>
      <left/>
      <right/>
      <top/>
      <bottom style="medium">
        <color rgb="FFE20074"/>
      </bottom>
      <diagonal/>
    </border>
    <border>
      <left/>
      <right/>
      <top style="medium">
        <color rgb="FFE20074"/>
      </top>
      <bottom/>
      <diagonal/>
    </border>
    <border>
      <left/>
      <right/>
      <top/>
      <bottom style="thin">
        <color auto="1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auto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rgb="FFE2007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rgb="FFE20074"/>
      </bottom>
      <diagonal/>
    </border>
    <border>
      <left/>
      <right/>
      <top/>
      <bottom style="double">
        <color theme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theme="1"/>
      </bottom>
      <diagonal/>
    </border>
    <border>
      <left style="medium">
        <color theme="0"/>
      </left>
      <right style="medium">
        <color theme="0"/>
      </right>
      <top/>
      <bottom/>
      <diagonal/>
    </border>
  </borders>
  <cellStyleXfs count="53">
    <xf numFmtId="0" fontId="0" fillId="0" borderId="0"/>
    <xf numFmtId="0" fontId="9" fillId="0" borderId="0"/>
    <xf numFmtId="170" fontId="10" fillId="0" borderId="0" applyFill="0" applyBorder="0" applyAlignment="0"/>
    <xf numFmtId="171" fontId="10" fillId="0" borderId="0" applyFill="0" applyBorder="0" applyAlignment="0"/>
    <xf numFmtId="172" fontId="10" fillId="0" borderId="0" applyFill="0" applyBorder="0" applyAlignment="0"/>
    <xf numFmtId="173" fontId="10" fillId="0" borderId="0" applyFill="0" applyBorder="0" applyAlignment="0"/>
    <xf numFmtId="174" fontId="10" fillId="0" borderId="0" applyFill="0" applyBorder="0" applyAlignment="0"/>
    <xf numFmtId="170" fontId="10" fillId="0" borderId="0" applyFill="0" applyBorder="0" applyAlignment="0"/>
    <xf numFmtId="175" fontId="10" fillId="0" borderId="0" applyFill="0" applyBorder="0" applyAlignment="0"/>
    <xf numFmtId="171" fontId="10" fillId="0" borderId="0" applyFill="0" applyBorder="0" applyAlignment="0"/>
    <xf numFmtId="170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4" fontId="11" fillId="0" borderId="0" applyFill="0" applyBorder="0" applyAlignment="0"/>
    <xf numFmtId="38" fontId="12" fillId="0" borderId="1">
      <alignment vertical="center"/>
    </xf>
    <xf numFmtId="170" fontId="10" fillId="0" borderId="0" applyFill="0" applyBorder="0" applyAlignment="0"/>
    <xf numFmtId="171" fontId="10" fillId="0" borderId="0" applyFill="0" applyBorder="0" applyAlignment="0"/>
    <xf numFmtId="170" fontId="10" fillId="0" borderId="0" applyFill="0" applyBorder="0" applyAlignment="0"/>
    <xf numFmtId="175" fontId="10" fillId="0" borderId="0" applyFill="0" applyBorder="0" applyAlignment="0"/>
    <xf numFmtId="171" fontId="10" fillId="0" borderId="0" applyFill="0" applyBorder="0" applyAlignment="0"/>
    <xf numFmtId="38" fontId="13" fillId="2" borderId="0" applyNumberFormat="0" applyBorder="0" applyAlignment="0" applyProtection="0"/>
    <xf numFmtId="0" fontId="14" fillId="0" borderId="2" applyNumberFormat="0" applyAlignment="0" applyProtection="0">
      <alignment horizontal="left" vertical="center"/>
    </xf>
    <xf numFmtId="0" fontId="14" fillId="0" borderId="3">
      <alignment horizontal="left" vertical="center"/>
    </xf>
    <xf numFmtId="0" fontId="15" fillId="0" borderId="0" applyNumberFormat="0" applyFill="0" applyBorder="0" applyAlignment="0" applyProtection="0">
      <alignment vertical="top"/>
      <protection locked="0"/>
    </xf>
    <xf numFmtId="10" fontId="13" fillId="3" borderId="4" applyNumberFormat="0" applyBorder="0" applyAlignment="0" applyProtection="0"/>
    <xf numFmtId="170" fontId="10" fillId="0" borderId="0" applyFill="0" applyBorder="0" applyAlignment="0"/>
    <xf numFmtId="171" fontId="10" fillId="0" borderId="0" applyFill="0" applyBorder="0" applyAlignment="0"/>
    <xf numFmtId="170" fontId="10" fillId="0" borderId="0" applyFill="0" applyBorder="0" applyAlignment="0"/>
    <xf numFmtId="175" fontId="10" fillId="0" borderId="0" applyFill="0" applyBorder="0" applyAlignment="0"/>
    <xf numFmtId="171" fontId="10" fillId="0" borderId="0" applyFill="0" applyBorder="0" applyAlignment="0"/>
    <xf numFmtId="176" fontId="16" fillId="0" borderId="0"/>
    <xf numFmtId="0" fontId="1" fillId="0" borderId="0"/>
    <xf numFmtId="0" fontId="4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166" fontId="5" fillId="0" borderId="0"/>
    <xf numFmtId="0" fontId="1" fillId="0" borderId="0"/>
    <xf numFmtId="166" fontId="5" fillId="0" borderId="0"/>
    <xf numFmtId="174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10" fontId="3" fillId="0" borderId="0" applyFont="0" applyFill="0" applyBorder="0" applyAlignment="0" applyProtection="0"/>
    <xf numFmtId="170" fontId="10" fillId="0" borderId="0" applyFill="0" applyBorder="0" applyAlignment="0"/>
    <xf numFmtId="171" fontId="10" fillId="0" borderId="0" applyFill="0" applyBorder="0" applyAlignment="0"/>
    <xf numFmtId="170" fontId="10" fillId="0" borderId="0" applyFill="0" applyBorder="0" applyAlignment="0"/>
    <xf numFmtId="175" fontId="10" fillId="0" borderId="0" applyFill="0" applyBorder="0" applyAlignment="0"/>
    <xf numFmtId="171" fontId="10" fillId="0" borderId="0" applyFill="0" applyBorder="0" applyAlignment="0"/>
    <xf numFmtId="0" fontId="1" fillId="0" borderId="0"/>
    <xf numFmtId="9" fontId="3" fillId="0" borderId="0" applyFont="0" applyFill="0" applyBorder="0" applyAlignment="0" applyProtection="0"/>
    <xf numFmtId="49" fontId="11" fillId="0" borderId="0" applyFill="0" applyBorder="0" applyAlignment="0"/>
    <xf numFmtId="178" fontId="10" fillId="0" borderId="0" applyFill="0" applyBorder="0" applyAlignment="0"/>
    <xf numFmtId="179" fontId="10" fillId="0" borderId="0" applyFill="0" applyBorder="0" applyAlignment="0"/>
  </cellStyleXfs>
  <cellXfs count="304">
    <xf numFmtId="0" fontId="0" fillId="0" borderId="0" xfId="0"/>
    <xf numFmtId="0" fontId="2" fillId="4" borderId="0" xfId="33" applyFont="1" applyFill="1"/>
    <xf numFmtId="0" fontId="2" fillId="4" borderId="0" xfId="33" applyFont="1" applyFill="1" applyBorder="1"/>
    <xf numFmtId="0" fontId="6" fillId="4" borderId="0" xfId="31" applyFont="1" applyFill="1"/>
    <xf numFmtId="0" fontId="6" fillId="4" borderId="0" xfId="31" applyFont="1" applyFill="1" applyBorder="1"/>
    <xf numFmtId="166" fontId="6" fillId="4" borderId="0" xfId="37" applyFont="1" applyFill="1" applyBorder="1"/>
    <xf numFmtId="166" fontId="7" fillId="5" borderId="0" xfId="37" applyFont="1" applyFill="1" applyBorder="1"/>
    <xf numFmtId="0" fontId="6" fillId="0" borderId="0" xfId="30" applyFont="1"/>
    <xf numFmtId="0" fontId="6" fillId="5" borderId="0" xfId="30" applyFont="1" applyFill="1" applyBorder="1"/>
    <xf numFmtId="0" fontId="6" fillId="0" borderId="0" xfId="30" applyFont="1" applyFill="1" applyBorder="1"/>
    <xf numFmtId="0" fontId="8" fillId="0" borderId="0" xfId="30" applyFont="1" applyFill="1" applyBorder="1"/>
    <xf numFmtId="0" fontId="6" fillId="5" borderId="0" xfId="31" applyFont="1" applyFill="1" applyBorder="1"/>
    <xf numFmtId="0" fontId="17" fillId="4" borderId="0" xfId="0" applyFont="1" applyFill="1" applyBorder="1"/>
    <xf numFmtId="0" fontId="17" fillId="4" borderId="0" xfId="0" applyFont="1" applyFill="1"/>
    <xf numFmtId="0" fontId="18" fillId="4" borderId="0" xfId="0" applyFont="1" applyFill="1"/>
    <xf numFmtId="0" fontId="17" fillId="5" borderId="0" xfId="32" applyFont="1" applyFill="1" applyBorder="1" applyAlignment="1">
      <alignment vertical="top"/>
    </xf>
    <xf numFmtId="0" fontId="17" fillId="5" borderId="0" xfId="0" applyFont="1" applyFill="1"/>
    <xf numFmtId="3" fontId="17" fillId="5" borderId="0" xfId="0" applyNumberFormat="1" applyFont="1" applyFill="1"/>
    <xf numFmtId="0" fontId="17" fillId="5" borderId="0" xfId="32" applyFont="1" applyFill="1" applyAlignment="1">
      <alignment vertical="top"/>
    </xf>
    <xf numFmtId="37" fontId="20" fillId="8" borderId="10" xfId="35" applyNumberFormat="1" applyFont="1" applyFill="1" applyBorder="1" applyAlignment="1" applyProtection="1">
      <alignment horizontal="left"/>
    </xf>
    <xf numFmtId="37" fontId="20" fillId="8" borderId="0" xfId="35" applyNumberFormat="1" applyFont="1" applyFill="1" applyBorder="1" applyAlignment="1" applyProtection="1">
      <alignment horizontal="left"/>
    </xf>
    <xf numFmtId="0" fontId="21" fillId="8" borderId="0" xfId="32" applyFont="1" applyFill="1" applyBorder="1" applyAlignment="1">
      <alignment vertical="top"/>
    </xf>
    <xf numFmtId="0" fontId="21" fillId="8" borderId="10" xfId="0" applyFont="1" applyFill="1" applyBorder="1"/>
    <xf numFmtId="0" fontId="21" fillId="5" borderId="0" xfId="32" applyFont="1" applyFill="1" applyBorder="1" applyAlignment="1">
      <alignment vertical="top"/>
    </xf>
    <xf numFmtId="0" fontId="20" fillId="5" borderId="0" xfId="32" applyFont="1" applyFill="1" applyBorder="1" applyAlignment="1" applyProtection="1">
      <alignment horizontal="left"/>
    </xf>
    <xf numFmtId="37" fontId="19" fillId="5" borderId="0" xfId="0" applyNumberFormat="1" applyFont="1" applyFill="1" applyBorder="1" applyProtection="1"/>
    <xf numFmtId="37" fontId="20" fillId="5" borderId="0" xfId="32" applyNumberFormat="1" applyFont="1" applyFill="1" applyBorder="1" applyAlignment="1" applyProtection="1">
      <alignment horizontal="left"/>
    </xf>
    <xf numFmtId="37" fontId="22" fillId="10" borderId="0" xfId="0" applyNumberFormat="1" applyFont="1" applyFill="1" applyBorder="1" applyProtection="1"/>
    <xf numFmtId="0" fontId="21" fillId="10" borderId="0" xfId="32" applyFont="1" applyFill="1" applyBorder="1" applyAlignment="1">
      <alignment vertical="top"/>
    </xf>
    <xf numFmtId="0" fontId="21" fillId="5" borderId="0" xfId="0" applyFont="1" applyFill="1" applyBorder="1"/>
    <xf numFmtId="37" fontId="21" fillId="5" borderId="0" xfId="32" applyNumberFormat="1" applyFont="1" applyFill="1" applyBorder="1" applyAlignment="1" applyProtection="1">
      <alignment horizontal="left"/>
    </xf>
    <xf numFmtId="37" fontId="20" fillId="10" borderId="0" xfId="32" applyNumberFormat="1" applyFont="1" applyFill="1" applyBorder="1" applyAlignment="1" applyProtection="1">
      <alignment horizontal="left"/>
    </xf>
    <xf numFmtId="0" fontId="20" fillId="10" borderId="0" xfId="32" applyFont="1" applyFill="1" applyBorder="1" applyAlignment="1">
      <alignment vertical="top"/>
    </xf>
    <xf numFmtId="37" fontId="21" fillId="10" borderId="0" xfId="32" applyNumberFormat="1" applyFont="1" applyFill="1" applyBorder="1" applyAlignment="1" applyProtection="1">
      <alignment horizontal="left"/>
    </xf>
    <xf numFmtId="37" fontId="19" fillId="10" borderId="0" xfId="0" applyNumberFormat="1" applyFont="1" applyFill="1" applyBorder="1" applyProtection="1"/>
    <xf numFmtId="37" fontId="22" fillId="5" borderId="0" xfId="0" applyNumberFormat="1" applyFont="1" applyFill="1" applyBorder="1" applyProtection="1"/>
    <xf numFmtId="0" fontId="20" fillId="5" borderId="0" xfId="32" applyFont="1" applyFill="1" applyBorder="1" applyAlignment="1">
      <alignment vertical="top"/>
    </xf>
    <xf numFmtId="0" fontId="21" fillId="8" borderId="0" xfId="0" applyFont="1" applyFill="1" applyBorder="1"/>
    <xf numFmtId="0" fontId="19" fillId="7" borderId="0" xfId="33" applyFont="1" applyFill="1" applyBorder="1" applyProtection="1"/>
    <xf numFmtId="0" fontId="19" fillId="7" borderId="0" xfId="33" applyFont="1" applyFill="1" applyAlignment="1" applyProtection="1">
      <alignment horizontal="left"/>
    </xf>
    <xf numFmtId="0" fontId="21" fillId="5" borderId="0" xfId="33" applyFont="1" applyFill="1" applyProtection="1"/>
    <xf numFmtId="0" fontId="21" fillId="5" borderId="0" xfId="33" applyFont="1" applyFill="1"/>
    <xf numFmtId="37" fontId="20" fillId="5" borderId="0" xfId="33" applyNumberFormat="1" applyFont="1" applyFill="1" applyBorder="1" applyProtection="1"/>
    <xf numFmtId="37" fontId="21" fillId="5" borderId="0" xfId="33" applyNumberFormat="1" applyFont="1" applyFill="1" applyProtection="1"/>
    <xf numFmtId="37" fontId="21" fillId="5" borderId="0" xfId="33" applyNumberFormat="1" applyFont="1" applyFill="1" applyBorder="1" applyProtection="1"/>
    <xf numFmtId="37" fontId="20" fillId="5" borderId="0" xfId="33" applyNumberFormat="1" applyFont="1" applyFill="1" applyProtection="1"/>
    <xf numFmtId="37" fontId="21" fillId="5" borderId="5" xfId="33" applyNumberFormat="1" applyFont="1" applyFill="1" applyBorder="1" applyProtection="1"/>
    <xf numFmtId="37" fontId="20" fillId="5" borderId="5" xfId="33" applyNumberFormat="1" applyFont="1" applyFill="1" applyBorder="1" applyProtection="1"/>
    <xf numFmtId="0" fontId="21" fillId="5" borderId="0" xfId="30" applyFont="1" applyFill="1"/>
    <xf numFmtId="165" fontId="21" fillId="5" borderId="0" xfId="49" applyNumberFormat="1" applyFont="1" applyFill="1" applyBorder="1"/>
    <xf numFmtId="166" fontId="22" fillId="8" borderId="10" xfId="39" applyFont="1" applyFill="1" applyBorder="1" applyProtection="1"/>
    <xf numFmtId="166" fontId="22" fillId="8" borderId="0" xfId="39" applyFont="1" applyFill="1" applyBorder="1" applyAlignment="1" applyProtection="1">
      <alignment horizontal="left"/>
    </xf>
    <xf numFmtId="166" fontId="22" fillId="8" borderId="0" xfId="39" applyFont="1" applyFill="1" applyBorder="1" applyProtection="1"/>
    <xf numFmtId="166" fontId="19" fillId="8" borderId="11" xfId="39" applyFont="1" applyFill="1" applyBorder="1" applyProtection="1"/>
    <xf numFmtId="166" fontId="22" fillId="8" borderId="11" xfId="39" applyFont="1" applyFill="1" applyBorder="1" applyProtection="1"/>
    <xf numFmtId="37" fontId="21" fillId="10" borderId="0" xfId="33" applyNumberFormat="1" applyFont="1" applyFill="1" applyProtection="1"/>
    <xf numFmtId="37" fontId="20" fillId="10" borderId="0" xfId="33" applyNumberFormat="1" applyFont="1" applyFill="1" applyProtection="1"/>
    <xf numFmtId="37" fontId="20" fillId="10" borderId="6" xfId="33" applyNumberFormat="1" applyFont="1" applyFill="1" applyBorder="1" applyProtection="1"/>
    <xf numFmtId="0" fontId="21" fillId="10" borderId="0" xfId="33" applyFont="1" applyFill="1"/>
    <xf numFmtId="0" fontId="20" fillId="10" borderId="0" xfId="33" applyFont="1" applyFill="1"/>
    <xf numFmtId="37" fontId="20" fillId="10" borderId="9" xfId="33" applyNumberFormat="1" applyFont="1" applyFill="1" applyBorder="1" applyProtection="1"/>
    <xf numFmtId="37" fontId="21" fillId="8" borderId="10" xfId="35" applyNumberFormat="1" applyFont="1" applyFill="1" applyBorder="1" applyAlignment="1" applyProtection="1">
      <alignment horizontal="left"/>
    </xf>
    <xf numFmtId="37" fontId="21" fillId="8" borderId="0" xfId="35" applyNumberFormat="1" applyFont="1" applyFill="1" applyBorder="1" applyAlignment="1" applyProtection="1">
      <alignment horizontal="left"/>
    </xf>
    <xf numFmtId="37" fontId="21" fillId="8" borderId="5" xfId="35" applyNumberFormat="1" applyFont="1" applyFill="1" applyBorder="1" applyAlignment="1" applyProtection="1">
      <alignment horizontal="left"/>
    </xf>
    <xf numFmtId="0" fontId="21" fillId="5" borderId="0" xfId="31" applyFont="1" applyFill="1" applyBorder="1"/>
    <xf numFmtId="37" fontId="21" fillId="5" borderId="0" xfId="31" applyNumberFormat="1" applyFont="1" applyFill="1" applyBorder="1" applyProtection="1"/>
    <xf numFmtId="0" fontId="21" fillId="5" borderId="7" xfId="31" applyFont="1" applyFill="1" applyBorder="1"/>
    <xf numFmtId="0" fontId="21" fillId="10" borderId="0" xfId="31" applyFont="1" applyFill="1" applyBorder="1"/>
    <xf numFmtId="0" fontId="21" fillId="5" borderId="0" xfId="31" applyFont="1" applyFill="1" applyBorder="1" applyAlignment="1">
      <alignment vertical="top"/>
    </xf>
    <xf numFmtId="0" fontId="21" fillId="10" borderId="9" xfId="31" applyFont="1" applyFill="1" applyBorder="1"/>
    <xf numFmtId="166" fontId="20" fillId="9" borderId="12" xfId="39" applyNumberFormat="1" applyFont="1" applyFill="1" applyBorder="1" applyAlignment="1" applyProtection="1">
      <alignment horizontal="center"/>
    </xf>
    <xf numFmtId="37" fontId="20" fillId="9" borderId="13" xfId="39" quotePrefix="1" applyNumberFormat="1" applyFont="1" applyFill="1" applyBorder="1" applyAlignment="1" applyProtection="1">
      <alignment horizontal="center"/>
    </xf>
    <xf numFmtId="37" fontId="20" fillId="9" borderId="13" xfId="39" applyNumberFormat="1" applyFont="1" applyFill="1" applyBorder="1" applyAlignment="1" applyProtection="1">
      <alignment horizontal="center"/>
    </xf>
    <xf numFmtId="37" fontId="21" fillId="9" borderId="14" xfId="39" applyNumberFormat="1" applyFont="1" applyFill="1" applyBorder="1" applyAlignment="1" applyProtection="1">
      <alignment horizontal="center"/>
    </xf>
    <xf numFmtId="167" fontId="21" fillId="8" borderId="13" xfId="0" applyNumberFormat="1" applyFont="1" applyFill="1" applyBorder="1" applyAlignment="1">
      <alignment horizontal="right" indent="1"/>
    </xf>
    <xf numFmtId="167" fontId="21" fillId="5" borderId="13" xfId="0" applyNumberFormat="1" applyFont="1" applyFill="1" applyBorder="1" applyAlignment="1">
      <alignment horizontal="right" indent="1"/>
    </xf>
    <xf numFmtId="37" fontId="21" fillId="5" borderId="11" xfId="33" applyNumberFormat="1" applyFont="1" applyFill="1" applyBorder="1" applyProtection="1"/>
    <xf numFmtId="37" fontId="20" fillId="5" borderId="11" xfId="33" applyNumberFormat="1" applyFont="1" applyFill="1" applyBorder="1" applyProtection="1"/>
    <xf numFmtId="37" fontId="21" fillId="9" borderId="13" xfId="33" applyNumberFormat="1" applyFont="1" applyFill="1" applyBorder="1" applyAlignment="1" applyProtection="1">
      <alignment horizontal="right"/>
    </xf>
    <xf numFmtId="0" fontId="21" fillId="5" borderId="13" xfId="33" applyFont="1" applyFill="1" applyBorder="1"/>
    <xf numFmtId="37" fontId="21" fillId="8" borderId="13" xfId="33" applyNumberFormat="1" applyFont="1" applyFill="1" applyBorder="1" applyProtection="1"/>
    <xf numFmtId="37" fontId="21" fillId="5" borderId="13" xfId="33" applyNumberFormat="1" applyFont="1" applyFill="1" applyBorder="1" applyProtection="1"/>
    <xf numFmtId="37" fontId="21" fillId="8" borderId="13" xfId="33" applyNumberFormat="1" applyFont="1" applyFill="1" applyBorder="1" applyAlignment="1" applyProtection="1">
      <alignment horizontal="center"/>
    </xf>
    <xf numFmtId="37" fontId="21" fillId="5" borderId="13" xfId="33" applyNumberFormat="1" applyFont="1" applyFill="1" applyBorder="1" applyAlignment="1" applyProtection="1">
      <alignment horizontal="center"/>
    </xf>
    <xf numFmtId="167" fontId="21" fillId="8" borderId="13" xfId="33" applyNumberFormat="1" applyFont="1" applyFill="1" applyBorder="1" applyAlignment="1" applyProtection="1">
      <alignment horizontal="right" indent="1"/>
    </xf>
    <xf numFmtId="167" fontId="21" fillId="5" borderId="13" xfId="33" applyNumberFormat="1" applyFont="1" applyFill="1" applyBorder="1" applyAlignment="1" applyProtection="1">
      <alignment horizontal="right" indent="1"/>
    </xf>
    <xf numFmtId="167" fontId="21" fillId="8" borderId="14" xfId="33" applyNumberFormat="1" applyFont="1" applyFill="1" applyBorder="1" applyAlignment="1" applyProtection="1">
      <alignment horizontal="right" indent="1"/>
    </xf>
    <xf numFmtId="167" fontId="21" fillId="5" borderId="14" xfId="33" applyNumberFormat="1" applyFont="1" applyFill="1" applyBorder="1" applyAlignment="1" applyProtection="1">
      <alignment horizontal="right" indent="1"/>
    </xf>
    <xf numFmtId="167" fontId="20" fillId="10" borderId="13" xfId="33" applyNumberFormat="1" applyFont="1" applyFill="1" applyBorder="1" applyAlignment="1" applyProtection="1">
      <alignment horizontal="right" indent="1"/>
    </xf>
    <xf numFmtId="0" fontId="21" fillId="8" borderId="13" xfId="33" applyFont="1" applyFill="1" applyBorder="1" applyAlignment="1">
      <alignment horizontal="right" indent="1"/>
    </xf>
    <xf numFmtId="0" fontId="21" fillId="5" borderId="13" xfId="33" applyFont="1" applyFill="1" applyBorder="1" applyAlignment="1">
      <alignment horizontal="right" indent="1"/>
    </xf>
    <xf numFmtId="167" fontId="20" fillId="10" borderId="16" xfId="33" applyNumberFormat="1" applyFont="1" applyFill="1" applyBorder="1" applyAlignment="1" applyProtection="1">
      <alignment horizontal="right" indent="1"/>
    </xf>
    <xf numFmtId="167" fontId="21" fillId="8" borderId="13" xfId="33" applyNumberFormat="1" applyFont="1" applyFill="1" applyBorder="1" applyAlignment="1">
      <alignment horizontal="right" indent="1"/>
    </xf>
    <xf numFmtId="167" fontId="21" fillId="5" borderId="13" xfId="33" applyNumberFormat="1" applyFont="1" applyFill="1" applyBorder="1" applyAlignment="1">
      <alignment horizontal="right" indent="1"/>
    </xf>
    <xf numFmtId="165" fontId="20" fillId="10" borderId="15" xfId="49" applyNumberFormat="1" applyFont="1" applyFill="1" applyBorder="1" applyAlignment="1" applyProtection="1">
      <alignment horizontal="right" indent="1"/>
    </xf>
    <xf numFmtId="37" fontId="21" fillId="8" borderId="11" xfId="35" applyNumberFormat="1" applyFont="1" applyFill="1" applyBorder="1" applyAlignment="1" applyProtection="1">
      <alignment horizontal="left"/>
    </xf>
    <xf numFmtId="0" fontId="21" fillId="5" borderId="17" xfId="31" applyFont="1" applyFill="1" applyBorder="1"/>
    <xf numFmtId="0" fontId="21" fillId="8" borderId="13" xfId="31" applyFont="1" applyFill="1" applyBorder="1"/>
    <xf numFmtId="0" fontId="21" fillId="5" borderId="13" xfId="31" applyFont="1" applyFill="1" applyBorder="1"/>
    <xf numFmtId="167" fontId="21" fillId="8" borderId="13" xfId="31" applyNumberFormat="1" applyFont="1" applyFill="1" applyBorder="1" applyAlignment="1" applyProtection="1">
      <alignment horizontal="right" indent="1"/>
    </xf>
    <xf numFmtId="167" fontId="21" fillId="5" borderId="13" xfId="31" applyNumberFormat="1" applyFont="1" applyFill="1" applyBorder="1" applyAlignment="1" applyProtection="1">
      <alignment horizontal="right" indent="1"/>
    </xf>
    <xf numFmtId="167" fontId="21" fillId="8" borderId="18" xfId="31" applyNumberFormat="1" applyFont="1" applyFill="1" applyBorder="1" applyAlignment="1" applyProtection="1">
      <alignment horizontal="right" indent="1"/>
    </xf>
    <xf numFmtId="167" fontId="21" fillId="5" borderId="18" xfId="31" applyNumberFormat="1" applyFont="1" applyFill="1" applyBorder="1" applyAlignment="1" applyProtection="1">
      <alignment horizontal="right" indent="1"/>
    </xf>
    <xf numFmtId="167" fontId="20" fillId="10" borderId="13" xfId="31" applyNumberFormat="1" applyFont="1" applyFill="1" applyBorder="1" applyAlignment="1" applyProtection="1">
      <alignment horizontal="right" indent="1"/>
    </xf>
    <xf numFmtId="167" fontId="20" fillId="8" borderId="13" xfId="31" applyNumberFormat="1" applyFont="1" applyFill="1" applyBorder="1" applyAlignment="1" applyProtection="1">
      <alignment horizontal="right" indent="1"/>
    </xf>
    <xf numFmtId="167" fontId="20" fillId="5" borderId="13" xfId="31" applyNumberFormat="1" applyFont="1" applyFill="1" applyBorder="1" applyAlignment="1" applyProtection="1">
      <alignment horizontal="right" indent="1"/>
    </xf>
    <xf numFmtId="167" fontId="20" fillId="10" borderId="15" xfId="31" applyNumberFormat="1" applyFont="1" applyFill="1" applyBorder="1" applyAlignment="1" applyProtection="1">
      <alignment horizontal="right" indent="1"/>
    </xf>
    <xf numFmtId="166" fontId="21" fillId="5" borderId="0" xfId="37" applyFont="1" applyFill="1" applyBorder="1"/>
    <xf numFmtId="167" fontId="22" fillId="5" borderId="0" xfId="37" applyNumberFormat="1" applyFont="1" applyFill="1" applyBorder="1" applyAlignment="1" applyProtection="1">
      <alignment horizontal="right"/>
    </xf>
    <xf numFmtId="3" fontId="21" fillId="5" borderId="0" xfId="0" applyNumberFormat="1" applyFont="1" applyFill="1" applyBorder="1"/>
    <xf numFmtId="166" fontId="20" fillId="5" borderId="0" xfId="37" applyFont="1" applyFill="1" applyBorder="1"/>
    <xf numFmtId="0" fontId="20" fillId="5" borderId="0" xfId="0" applyFont="1" applyFill="1" applyBorder="1" applyAlignment="1">
      <alignment wrapText="1"/>
    </xf>
    <xf numFmtId="0" fontId="20" fillId="5" borderId="0" xfId="36" applyFont="1" applyFill="1" applyBorder="1"/>
    <xf numFmtId="0" fontId="20" fillId="5" borderId="0" xfId="0" applyFont="1" applyFill="1" applyBorder="1"/>
    <xf numFmtId="0" fontId="21" fillId="5" borderId="0" xfId="0" applyFont="1" applyFill="1" applyBorder="1" applyAlignment="1">
      <alignment wrapText="1"/>
    </xf>
    <xf numFmtId="0" fontId="21" fillId="5" borderId="0" xfId="36" applyFont="1" applyFill="1" applyBorder="1"/>
    <xf numFmtId="0" fontId="21" fillId="5" borderId="0" xfId="0" applyFont="1" applyFill="1" applyBorder="1" applyAlignment="1">
      <alignment vertical="top"/>
    </xf>
    <xf numFmtId="0" fontId="20" fillId="5" borderId="0" xfId="0" applyNumberFormat="1" applyFont="1" applyFill="1" applyBorder="1" applyAlignment="1">
      <alignment vertical="center"/>
    </xf>
    <xf numFmtId="0" fontId="21" fillId="5" borderId="0" xfId="0" applyNumberFormat="1" applyFont="1" applyFill="1" applyBorder="1" applyAlignment="1">
      <alignment vertical="center"/>
    </xf>
    <xf numFmtId="0" fontId="20" fillId="8" borderId="0" xfId="36" applyFont="1" applyFill="1" applyBorder="1" applyAlignment="1" applyProtection="1">
      <alignment horizontal="left"/>
    </xf>
    <xf numFmtId="0" fontId="21" fillId="11" borderId="0" xfId="36" applyFont="1" applyFill="1" applyBorder="1"/>
    <xf numFmtId="0" fontId="21" fillId="11" borderId="5" xfId="38" applyFont="1" applyFill="1" applyBorder="1"/>
    <xf numFmtId="0" fontId="21" fillId="8" borderId="5" xfId="0" applyFont="1" applyFill="1" applyBorder="1"/>
    <xf numFmtId="0" fontId="21" fillId="11" borderId="5" xfId="36" applyFont="1" applyFill="1" applyBorder="1"/>
    <xf numFmtId="0" fontId="21" fillId="10" borderId="0" xfId="0" applyFont="1" applyFill="1" applyBorder="1"/>
    <xf numFmtId="0" fontId="20" fillId="10" borderId="0" xfId="0" applyNumberFormat="1" applyFont="1" applyFill="1" applyBorder="1" applyAlignment="1">
      <alignment vertical="center"/>
    </xf>
    <xf numFmtId="166" fontId="21" fillId="10" borderId="0" xfId="37" applyFont="1" applyFill="1" applyBorder="1"/>
    <xf numFmtId="0" fontId="20" fillId="10" borderId="0" xfId="0" applyFont="1" applyFill="1" applyBorder="1"/>
    <xf numFmtId="166" fontId="20" fillId="10" borderId="0" xfId="37" applyFont="1" applyFill="1" applyBorder="1"/>
    <xf numFmtId="0" fontId="20" fillId="11" borderId="10" xfId="36" applyFont="1" applyFill="1" applyBorder="1"/>
    <xf numFmtId="0" fontId="20" fillId="5" borderId="9" xfId="36" applyFont="1" applyFill="1" applyBorder="1"/>
    <xf numFmtId="0" fontId="20" fillId="5" borderId="9" xfId="0" applyFont="1" applyFill="1" applyBorder="1"/>
    <xf numFmtId="0" fontId="20" fillId="5" borderId="9" xfId="0" applyNumberFormat="1" applyFont="1" applyFill="1" applyBorder="1" applyAlignment="1">
      <alignment vertical="center"/>
    </xf>
    <xf numFmtId="0" fontId="20" fillId="8" borderId="12" xfId="38" applyFont="1" applyFill="1" applyBorder="1" applyAlignment="1">
      <alignment horizontal="center"/>
    </xf>
    <xf numFmtId="37" fontId="24" fillId="8" borderId="13" xfId="38" applyNumberFormat="1" applyFont="1" applyFill="1" applyBorder="1" applyAlignment="1" applyProtection="1">
      <alignment horizontal="center"/>
    </xf>
    <xf numFmtId="15" fontId="19" fillId="8" borderId="19" xfId="31" applyNumberFormat="1" applyFont="1" applyFill="1" applyBorder="1" applyAlignment="1">
      <alignment horizontal="center"/>
    </xf>
    <xf numFmtId="166" fontId="21" fillId="8" borderId="13" xfId="37" applyFont="1" applyFill="1" applyBorder="1"/>
    <xf numFmtId="166" fontId="21" fillId="5" borderId="13" xfId="37" applyFont="1" applyFill="1" applyBorder="1"/>
    <xf numFmtId="167" fontId="22" fillId="8" borderId="13" xfId="37" applyNumberFormat="1" applyFont="1" applyFill="1" applyBorder="1" applyAlignment="1" applyProtection="1">
      <alignment horizontal="right"/>
    </xf>
    <xf numFmtId="167" fontId="22" fillId="5" borderId="13" xfId="37" applyNumberFormat="1" applyFont="1" applyFill="1" applyBorder="1" applyAlignment="1" applyProtection="1">
      <alignment horizontal="right"/>
    </xf>
    <xf numFmtId="0" fontId="28" fillId="5" borderId="0" xfId="0" applyNumberFormat="1" applyFont="1" applyFill="1" applyBorder="1" applyAlignment="1">
      <alignment vertical="center"/>
    </xf>
    <xf numFmtId="15" fontId="28" fillId="5" borderId="0" xfId="30" applyNumberFormat="1" applyFont="1" applyFill="1" applyBorder="1" applyAlignment="1">
      <alignment horizontal="left"/>
    </xf>
    <xf numFmtId="0" fontId="23" fillId="5" borderId="10" xfId="30" applyFont="1" applyFill="1" applyBorder="1" applyAlignment="1"/>
    <xf numFmtId="0" fontId="23" fillId="5" borderId="0" xfId="30" applyFont="1" applyFill="1" applyBorder="1" applyAlignment="1"/>
    <xf numFmtId="167" fontId="19" fillId="8" borderId="13" xfId="37" applyNumberFormat="1" applyFont="1" applyFill="1" applyBorder="1" applyAlignment="1" applyProtection="1">
      <alignment horizontal="right" indent="1"/>
    </xf>
    <xf numFmtId="167" fontId="19" fillId="5" borderId="13" xfId="37" applyNumberFormat="1" applyFont="1" applyFill="1" applyBorder="1" applyAlignment="1" applyProtection="1">
      <alignment horizontal="right" indent="1"/>
    </xf>
    <xf numFmtId="167" fontId="22" fillId="8" borderId="13" xfId="37" applyNumberFormat="1" applyFont="1" applyFill="1" applyBorder="1" applyAlignment="1" applyProtection="1">
      <alignment horizontal="right" indent="1"/>
    </xf>
    <xf numFmtId="167" fontId="22" fillId="5" borderId="13" xfId="37" applyNumberFormat="1" applyFont="1" applyFill="1" applyBorder="1" applyAlignment="1" applyProtection="1">
      <alignment horizontal="right" indent="1"/>
    </xf>
    <xf numFmtId="3" fontId="22" fillId="5" borderId="13" xfId="37" applyNumberFormat="1" applyFont="1" applyFill="1" applyBorder="1" applyAlignment="1" applyProtection="1">
      <alignment horizontal="right" indent="1"/>
    </xf>
    <xf numFmtId="3" fontId="22" fillId="8" borderId="13" xfId="37" applyNumberFormat="1" applyFont="1" applyFill="1" applyBorder="1" applyAlignment="1" applyProtection="1">
      <alignment horizontal="right" indent="1"/>
    </xf>
    <xf numFmtId="3" fontId="21" fillId="8" borderId="13" xfId="36" applyNumberFormat="1" applyFont="1" applyFill="1" applyBorder="1" applyAlignment="1">
      <alignment horizontal="right" indent="1"/>
    </xf>
    <xf numFmtId="3" fontId="21" fillId="5" borderId="13" xfId="36" applyNumberFormat="1" applyFont="1" applyFill="1" applyBorder="1" applyAlignment="1">
      <alignment horizontal="right" indent="1"/>
    </xf>
    <xf numFmtId="2" fontId="20" fillId="8" borderId="13" xfId="0" applyNumberFormat="1" applyFont="1" applyFill="1" applyBorder="1" applyAlignment="1">
      <alignment horizontal="right" indent="1"/>
    </xf>
    <xf numFmtId="2" fontId="20" fillId="5" borderId="13" xfId="0" applyNumberFormat="1" applyFont="1" applyFill="1" applyBorder="1" applyAlignment="1">
      <alignment horizontal="right" indent="1"/>
    </xf>
    <xf numFmtId="2" fontId="20" fillId="8" borderId="15" xfId="0" applyNumberFormat="1" applyFont="1" applyFill="1" applyBorder="1" applyAlignment="1">
      <alignment horizontal="right" indent="1"/>
    </xf>
    <xf numFmtId="2" fontId="20" fillId="5" borderId="15" xfId="0" applyNumberFormat="1" applyFont="1" applyFill="1" applyBorder="1" applyAlignment="1">
      <alignment horizontal="right" indent="1"/>
    </xf>
    <xf numFmtId="167" fontId="21" fillId="5" borderId="13" xfId="37" applyNumberFormat="1" applyFont="1" applyFill="1" applyBorder="1" applyAlignment="1">
      <alignment horizontal="right" indent="1"/>
    </xf>
    <xf numFmtId="167" fontId="21" fillId="8" borderId="13" xfId="37" applyNumberFormat="1" applyFont="1" applyFill="1" applyBorder="1" applyAlignment="1">
      <alignment horizontal="right" indent="1"/>
    </xf>
    <xf numFmtId="167" fontId="22" fillId="10" borderId="13" xfId="37" applyNumberFormat="1" applyFont="1" applyFill="1" applyBorder="1" applyAlignment="1" applyProtection="1">
      <alignment horizontal="right" indent="1"/>
    </xf>
    <xf numFmtId="167" fontId="20" fillId="10" borderId="13" xfId="37" applyNumberFormat="1" applyFont="1" applyFill="1" applyBorder="1" applyAlignment="1">
      <alignment horizontal="right" indent="1"/>
    </xf>
    <xf numFmtId="164" fontId="21" fillId="5" borderId="0" xfId="30" applyNumberFormat="1" applyFont="1" applyFill="1" applyBorder="1"/>
    <xf numFmtId="0" fontId="21" fillId="5" borderId="0" xfId="30" applyFont="1" applyFill="1" applyBorder="1"/>
    <xf numFmtId="0" fontId="20" fillId="5" borderId="0" xfId="30" applyFont="1" applyFill="1" applyBorder="1"/>
    <xf numFmtId="169" fontId="21" fillId="5" borderId="0" xfId="30" applyNumberFormat="1" applyFont="1" applyFill="1" applyBorder="1"/>
    <xf numFmtId="0" fontId="21" fillId="5" borderId="0" xfId="48" applyFont="1" applyFill="1" applyBorder="1"/>
    <xf numFmtId="0" fontId="30" fillId="5" borderId="0" xfId="30" applyFont="1" applyFill="1" applyBorder="1"/>
    <xf numFmtId="0" fontId="29" fillId="5" borderId="0" xfId="30" applyFont="1" applyFill="1" applyBorder="1"/>
    <xf numFmtId="0" fontId="23" fillId="5" borderId="0" xfId="48" applyFont="1" applyFill="1" applyBorder="1"/>
    <xf numFmtId="0" fontId="23" fillId="5" borderId="0" xfId="30" applyFont="1" applyFill="1" applyBorder="1"/>
    <xf numFmtId="0" fontId="21" fillId="5" borderId="0" xfId="30" applyFont="1" applyFill="1" applyBorder="1" applyAlignment="1">
      <alignment horizontal="left" indent="1"/>
    </xf>
    <xf numFmtId="0" fontId="21" fillId="5" borderId="0" xfId="30" applyFont="1" applyFill="1" applyBorder="1" applyAlignment="1">
      <alignment horizontal="left"/>
    </xf>
    <xf numFmtId="0" fontId="20" fillId="5" borderId="0" xfId="30" applyFont="1" applyFill="1" applyBorder="1" applyAlignment="1">
      <alignment horizontal="left"/>
    </xf>
    <xf numFmtId="49" fontId="20" fillId="5" borderId="0" xfId="30" applyNumberFormat="1" applyFont="1" applyFill="1" applyBorder="1"/>
    <xf numFmtId="0" fontId="20" fillId="5" borderId="0" xfId="34" applyFont="1" applyFill="1" applyBorder="1" applyAlignment="1">
      <alignment horizontal="left"/>
    </xf>
    <xf numFmtId="0" fontId="21" fillId="5" borderId="0" xfId="34" applyFont="1" applyFill="1" applyBorder="1" applyAlignment="1">
      <alignment horizontal="left" indent="1"/>
    </xf>
    <xf numFmtId="169" fontId="20" fillId="5" borderId="0" xfId="30" applyNumberFormat="1" applyFont="1" applyFill="1" applyBorder="1"/>
    <xf numFmtId="0" fontId="21" fillId="5" borderId="0" xfId="34" applyFont="1" applyFill="1" applyBorder="1" applyAlignment="1">
      <alignment horizontal="left"/>
    </xf>
    <xf numFmtId="0" fontId="23" fillId="5" borderId="0" xfId="0" applyFont="1" applyFill="1" applyBorder="1"/>
    <xf numFmtId="0" fontId="21" fillId="8" borderId="0" xfId="30" applyFont="1" applyFill="1" applyBorder="1"/>
    <xf numFmtId="0" fontId="28" fillId="5" borderId="0" xfId="30" applyFont="1" applyFill="1" applyBorder="1"/>
    <xf numFmtId="164" fontId="28" fillId="5" borderId="0" xfId="30" applyNumberFormat="1" applyFont="1" applyFill="1" applyBorder="1"/>
    <xf numFmtId="0" fontId="20" fillId="8" borderId="10" xfId="30" applyFont="1" applyFill="1" applyBorder="1" applyAlignment="1">
      <alignment horizontal="left"/>
    </xf>
    <xf numFmtId="0" fontId="20" fillId="5" borderId="9" xfId="30" applyFont="1" applyFill="1" applyBorder="1"/>
    <xf numFmtId="0" fontId="20" fillId="10" borderId="0" xfId="30" applyFont="1" applyFill="1" applyBorder="1"/>
    <xf numFmtId="0" fontId="21" fillId="8" borderId="13" xfId="30" applyFont="1" applyFill="1" applyBorder="1"/>
    <xf numFmtId="15" fontId="20" fillId="5" borderId="13" xfId="30" applyNumberFormat="1" applyFont="1" applyFill="1" applyBorder="1" applyAlignment="1">
      <alignment horizontal="center"/>
    </xf>
    <xf numFmtId="0" fontId="21" fillId="5" borderId="13" xfId="30" applyFont="1" applyFill="1" applyBorder="1"/>
    <xf numFmtId="168" fontId="21" fillId="8" borderId="13" xfId="30" applyNumberFormat="1" applyFont="1" applyFill="1" applyBorder="1" applyAlignment="1">
      <alignment horizontal="right" indent="1"/>
    </xf>
    <xf numFmtId="168" fontId="21" fillId="5" borderId="13" xfId="30" applyNumberFormat="1" applyFont="1" applyFill="1" applyBorder="1" applyAlignment="1">
      <alignment horizontal="right" indent="1"/>
    </xf>
    <xf numFmtId="164" fontId="21" fillId="8" borderId="13" xfId="30" applyNumberFormat="1" applyFont="1" applyFill="1" applyBorder="1" applyAlignment="1">
      <alignment horizontal="right" indent="1"/>
    </xf>
    <xf numFmtId="164" fontId="21" fillId="5" borderId="13" xfId="30" applyNumberFormat="1" applyFont="1" applyFill="1" applyBorder="1" applyAlignment="1">
      <alignment horizontal="right" indent="1"/>
    </xf>
    <xf numFmtId="0" fontId="21" fillId="8" borderId="13" xfId="30" applyFont="1" applyFill="1" applyBorder="1" applyAlignment="1">
      <alignment horizontal="right" indent="1"/>
    </xf>
    <xf numFmtId="0" fontId="21" fillId="5" borderId="13" xfId="30" applyFont="1" applyFill="1" applyBorder="1" applyAlignment="1">
      <alignment horizontal="right" indent="1"/>
    </xf>
    <xf numFmtId="15" fontId="20" fillId="8" borderId="13" xfId="30" quotePrefix="1" applyNumberFormat="1" applyFont="1" applyFill="1" applyBorder="1" applyAlignment="1">
      <alignment horizontal="right" indent="1"/>
    </xf>
    <xf numFmtId="168" fontId="20" fillId="5" borderId="13" xfId="30" applyNumberFormat="1" applyFont="1" applyFill="1" applyBorder="1" applyAlignment="1">
      <alignment horizontal="right" indent="1"/>
    </xf>
    <xf numFmtId="15" fontId="20" fillId="5" borderId="13" xfId="30" quotePrefix="1" applyNumberFormat="1" applyFont="1" applyFill="1" applyBorder="1" applyAlignment="1">
      <alignment horizontal="right" indent="1"/>
    </xf>
    <xf numFmtId="165" fontId="21" fillId="10" borderId="13" xfId="49" applyNumberFormat="1" applyFont="1" applyFill="1" applyBorder="1" applyAlignment="1">
      <alignment horizontal="right" indent="1"/>
    </xf>
    <xf numFmtId="164" fontId="21" fillId="10" borderId="13" xfId="30" applyNumberFormat="1" applyFont="1" applyFill="1" applyBorder="1" applyAlignment="1">
      <alignment horizontal="right" indent="1"/>
    </xf>
    <xf numFmtId="165" fontId="21" fillId="8" borderId="13" xfId="49" applyNumberFormat="1" applyFont="1" applyFill="1" applyBorder="1" applyAlignment="1">
      <alignment horizontal="right" indent="1"/>
    </xf>
    <xf numFmtId="165" fontId="21" fillId="5" borderId="13" xfId="49" applyNumberFormat="1" applyFont="1" applyFill="1" applyBorder="1" applyAlignment="1">
      <alignment horizontal="right" indent="1"/>
    </xf>
    <xf numFmtId="165" fontId="20" fillId="8" borderId="13" xfId="49" applyNumberFormat="1" applyFont="1" applyFill="1" applyBorder="1" applyAlignment="1">
      <alignment horizontal="right" indent="1"/>
    </xf>
    <xf numFmtId="165" fontId="20" fillId="5" borderId="13" xfId="49" applyNumberFormat="1" applyFont="1" applyFill="1" applyBorder="1" applyAlignment="1">
      <alignment horizontal="right" indent="1"/>
    </xf>
    <xf numFmtId="3" fontId="20" fillId="8" borderId="13" xfId="49" applyNumberFormat="1" applyFont="1" applyFill="1" applyBorder="1" applyAlignment="1">
      <alignment horizontal="right" indent="1"/>
    </xf>
    <xf numFmtId="3" fontId="20" fillId="5" borderId="13" xfId="49" applyNumberFormat="1" applyFont="1" applyFill="1" applyBorder="1" applyAlignment="1">
      <alignment horizontal="right" indent="1"/>
    </xf>
    <xf numFmtId="3" fontId="20" fillId="11" borderId="13" xfId="30" applyNumberFormat="1" applyFont="1" applyFill="1" applyBorder="1" applyAlignment="1">
      <alignment horizontal="right" indent="1"/>
    </xf>
    <xf numFmtId="3" fontId="20" fillId="6" borderId="13" xfId="30" applyNumberFormat="1" applyFont="1" applyFill="1" applyBorder="1" applyAlignment="1">
      <alignment horizontal="right" indent="1"/>
    </xf>
    <xf numFmtId="3" fontId="21" fillId="11" borderId="13" xfId="30" applyNumberFormat="1" applyFont="1" applyFill="1" applyBorder="1" applyAlignment="1">
      <alignment horizontal="right" indent="1"/>
    </xf>
    <xf numFmtId="3" fontId="21" fillId="5" borderId="13" xfId="49" applyNumberFormat="1" applyFont="1" applyFill="1" applyBorder="1" applyAlignment="1">
      <alignment horizontal="right" indent="1"/>
    </xf>
    <xf numFmtId="3" fontId="21" fillId="6" borderId="13" xfId="30" applyNumberFormat="1" applyFont="1" applyFill="1" applyBorder="1" applyAlignment="1">
      <alignment horizontal="right" indent="1"/>
    </xf>
    <xf numFmtId="165" fontId="20" fillId="11" borderId="13" xfId="49" applyNumberFormat="1" applyFont="1" applyFill="1" applyBorder="1" applyAlignment="1">
      <alignment horizontal="right" indent="1"/>
    </xf>
    <xf numFmtId="165" fontId="20" fillId="6" borderId="13" xfId="49" applyNumberFormat="1" applyFont="1" applyFill="1" applyBorder="1" applyAlignment="1">
      <alignment horizontal="right" indent="1"/>
    </xf>
    <xf numFmtId="165" fontId="21" fillId="11" borderId="13" xfId="49" applyNumberFormat="1" applyFont="1" applyFill="1" applyBorder="1" applyAlignment="1">
      <alignment horizontal="right" indent="1"/>
    </xf>
    <xf numFmtId="165" fontId="21" fillId="6" borderId="13" xfId="49" applyNumberFormat="1" applyFont="1" applyFill="1" applyBorder="1" applyAlignment="1">
      <alignment horizontal="right" indent="1"/>
    </xf>
    <xf numFmtId="0" fontId="21" fillId="10" borderId="13" xfId="30" applyFont="1" applyFill="1" applyBorder="1" applyAlignment="1">
      <alignment horizontal="right" indent="1"/>
    </xf>
    <xf numFmtId="3" fontId="21" fillId="8" borderId="13" xfId="30" applyNumberFormat="1" applyFont="1" applyFill="1" applyBorder="1" applyAlignment="1">
      <alignment horizontal="right" indent="1"/>
    </xf>
    <xf numFmtId="3" fontId="21" fillId="5" borderId="13" xfId="30" applyNumberFormat="1" applyFont="1" applyFill="1" applyBorder="1" applyAlignment="1">
      <alignment horizontal="right" indent="1"/>
    </xf>
    <xf numFmtId="3" fontId="20" fillId="8" borderId="13" xfId="30" applyNumberFormat="1" applyFont="1" applyFill="1" applyBorder="1" applyAlignment="1">
      <alignment horizontal="right" indent="1"/>
    </xf>
    <xf numFmtId="3" fontId="20" fillId="5" borderId="13" xfId="30" applyNumberFormat="1" applyFont="1" applyFill="1" applyBorder="1" applyAlignment="1">
      <alignment horizontal="right" indent="1"/>
    </xf>
    <xf numFmtId="164" fontId="20" fillId="8" borderId="13" xfId="30" applyNumberFormat="1" applyFont="1" applyFill="1" applyBorder="1" applyAlignment="1">
      <alignment horizontal="right" indent="1"/>
    </xf>
    <xf numFmtId="164" fontId="20" fillId="5" borderId="13" xfId="30" applyNumberFormat="1" applyFont="1" applyFill="1" applyBorder="1" applyAlignment="1">
      <alignment horizontal="right" indent="1"/>
    </xf>
    <xf numFmtId="169" fontId="21" fillId="10" borderId="13" xfId="30" applyNumberFormat="1" applyFont="1" applyFill="1" applyBorder="1" applyAlignment="1">
      <alignment horizontal="right" indent="1"/>
    </xf>
    <xf numFmtId="169" fontId="21" fillId="5" borderId="13" xfId="30" applyNumberFormat="1" applyFont="1" applyFill="1" applyBorder="1" applyAlignment="1">
      <alignment horizontal="right" indent="1"/>
    </xf>
    <xf numFmtId="0" fontId="20" fillId="8" borderId="13" xfId="30" applyFont="1" applyFill="1" applyBorder="1" applyAlignment="1">
      <alignment horizontal="right" indent="1"/>
    </xf>
    <xf numFmtId="0" fontId="20" fillId="5" borderId="13" xfId="30" applyFont="1" applyFill="1" applyBorder="1" applyAlignment="1">
      <alignment horizontal="right" indent="1"/>
    </xf>
    <xf numFmtId="15" fontId="20" fillId="10" borderId="13" xfId="30" quotePrefix="1" applyNumberFormat="1" applyFont="1" applyFill="1" applyBorder="1" applyAlignment="1">
      <alignment horizontal="right" indent="1"/>
    </xf>
    <xf numFmtId="1" fontId="20" fillId="8" borderId="13" xfId="30" applyNumberFormat="1" applyFont="1" applyFill="1" applyBorder="1" applyAlignment="1">
      <alignment horizontal="right" indent="1"/>
    </xf>
    <xf numFmtId="9" fontId="21" fillId="8" borderId="13" xfId="49" applyNumberFormat="1" applyFont="1" applyFill="1" applyBorder="1" applyAlignment="1">
      <alignment horizontal="right" indent="1"/>
    </xf>
    <xf numFmtId="9" fontId="21" fillId="5" borderId="13" xfId="49" applyNumberFormat="1" applyFont="1" applyFill="1" applyBorder="1" applyAlignment="1">
      <alignment horizontal="right" indent="1"/>
    </xf>
    <xf numFmtId="9" fontId="21" fillId="8" borderId="13" xfId="30" applyNumberFormat="1" applyFont="1" applyFill="1" applyBorder="1" applyAlignment="1">
      <alignment horizontal="right" indent="1"/>
    </xf>
    <xf numFmtId="9" fontId="21" fillId="5" borderId="13" xfId="30" applyNumberFormat="1" applyFont="1" applyFill="1" applyBorder="1" applyAlignment="1">
      <alignment horizontal="right" indent="1"/>
    </xf>
    <xf numFmtId="3" fontId="20" fillId="8" borderId="15" xfId="30" applyNumberFormat="1" applyFont="1" applyFill="1" applyBorder="1" applyAlignment="1">
      <alignment horizontal="right" indent="1"/>
    </xf>
    <xf numFmtId="3" fontId="20" fillId="5" borderId="15" xfId="30" applyNumberFormat="1" applyFont="1" applyFill="1" applyBorder="1" applyAlignment="1">
      <alignment horizontal="right" indent="1"/>
    </xf>
    <xf numFmtId="0" fontId="20" fillId="5" borderId="8" xfId="30" applyFont="1" applyFill="1" applyBorder="1"/>
    <xf numFmtId="164" fontId="20" fillId="8" borderId="20" xfId="30" applyNumberFormat="1" applyFont="1" applyFill="1" applyBorder="1" applyAlignment="1">
      <alignment horizontal="right" indent="1"/>
    </xf>
    <xf numFmtId="164" fontId="20" fillId="5" borderId="20" xfId="30" applyNumberFormat="1" applyFont="1" applyFill="1" applyBorder="1" applyAlignment="1">
      <alignment horizontal="right" indent="1"/>
    </xf>
    <xf numFmtId="0" fontId="20" fillId="5" borderId="8" xfId="0" applyNumberFormat="1" applyFont="1" applyFill="1" applyBorder="1" applyAlignment="1">
      <alignment vertical="center"/>
    </xf>
    <xf numFmtId="166" fontId="21" fillId="5" borderId="8" xfId="37" applyFont="1" applyFill="1" applyBorder="1"/>
    <xf numFmtId="167" fontId="22" fillId="8" borderId="20" xfId="37" applyNumberFormat="1" applyFont="1" applyFill="1" applyBorder="1" applyAlignment="1" applyProtection="1">
      <alignment horizontal="right" indent="1"/>
    </xf>
    <xf numFmtId="167" fontId="22" fillId="5" borderId="20" xfId="37" applyNumberFormat="1" applyFont="1" applyFill="1" applyBorder="1" applyAlignment="1" applyProtection="1">
      <alignment horizontal="right" indent="1"/>
    </xf>
    <xf numFmtId="0" fontId="21" fillId="5" borderId="21" xfId="30" applyFont="1" applyFill="1" applyBorder="1"/>
    <xf numFmtId="164" fontId="21" fillId="8" borderId="22" xfId="30" applyNumberFormat="1" applyFont="1" applyFill="1" applyBorder="1" applyAlignment="1">
      <alignment horizontal="right" indent="1"/>
    </xf>
    <xf numFmtId="164" fontId="21" fillId="5" borderId="22" xfId="30" applyNumberFormat="1" applyFont="1" applyFill="1" applyBorder="1" applyAlignment="1">
      <alignment horizontal="right" indent="1"/>
    </xf>
    <xf numFmtId="0" fontId="21" fillId="5" borderId="23" xfId="30" applyFont="1" applyFill="1" applyBorder="1"/>
    <xf numFmtId="165" fontId="21" fillId="5" borderId="23" xfId="49" applyNumberFormat="1" applyFont="1" applyFill="1" applyBorder="1"/>
    <xf numFmtId="3" fontId="20" fillId="8" borderId="20" xfId="30" applyNumberFormat="1" applyFont="1" applyFill="1" applyBorder="1" applyAlignment="1">
      <alignment horizontal="right" indent="1"/>
    </xf>
    <xf numFmtId="3" fontId="20" fillId="5" borderId="20" xfId="30" applyNumberFormat="1" applyFont="1" applyFill="1" applyBorder="1" applyAlignment="1">
      <alignment horizontal="right" indent="1"/>
    </xf>
    <xf numFmtId="165" fontId="20" fillId="8" borderId="13" xfId="30" applyNumberFormat="1" applyFont="1" applyFill="1" applyBorder="1" applyAlignment="1">
      <alignment horizontal="right" indent="1"/>
    </xf>
    <xf numFmtId="165" fontId="20" fillId="5" borderId="13" xfId="30" applyNumberFormat="1" applyFont="1" applyFill="1" applyBorder="1" applyAlignment="1">
      <alignment horizontal="right" indent="1"/>
    </xf>
    <xf numFmtId="0" fontId="0" fillId="5" borderId="0" xfId="0" applyFill="1"/>
    <xf numFmtId="1" fontId="20" fillId="5" borderId="13" xfId="30" applyNumberFormat="1" applyFont="1" applyFill="1" applyBorder="1" applyAlignment="1">
      <alignment horizontal="right" indent="1"/>
    </xf>
    <xf numFmtId="37" fontId="21" fillId="9" borderId="13" xfId="39" applyNumberFormat="1" applyFont="1" applyFill="1" applyBorder="1" applyAlignment="1" applyProtection="1">
      <alignment horizontal="center"/>
    </xf>
    <xf numFmtId="165" fontId="31" fillId="0" borderId="0" xfId="0" applyNumberFormat="1" applyFont="1" applyBorder="1" applyAlignment="1">
      <alignment horizontal="right"/>
    </xf>
    <xf numFmtId="0" fontId="19" fillId="5" borderId="9" xfId="0" applyFont="1" applyFill="1" applyBorder="1" applyProtection="1"/>
    <xf numFmtId="0" fontId="21" fillId="5" borderId="9" xfId="32" applyFont="1" applyFill="1" applyBorder="1" applyAlignment="1">
      <alignment vertical="top"/>
    </xf>
    <xf numFmtId="0" fontId="17" fillId="5" borderId="0" xfId="0" applyFont="1" applyFill="1" applyBorder="1"/>
    <xf numFmtId="166" fontId="19" fillId="8" borderId="10" xfId="39" applyFont="1" applyFill="1" applyBorder="1" applyAlignment="1" applyProtection="1">
      <alignment horizontal="center"/>
    </xf>
    <xf numFmtId="165" fontId="31" fillId="8" borderId="0" xfId="0" applyNumberFormat="1" applyFont="1" applyFill="1" applyBorder="1" applyAlignment="1">
      <alignment horizontal="right"/>
    </xf>
    <xf numFmtId="15" fontId="26" fillId="8" borderId="19" xfId="31" applyNumberFormat="1" applyFont="1" applyFill="1" applyBorder="1" applyAlignment="1">
      <alignment horizontal="center"/>
    </xf>
    <xf numFmtId="180" fontId="17" fillId="5" borderId="0" xfId="0" applyNumberFormat="1" applyFont="1" applyFill="1"/>
    <xf numFmtId="49" fontId="20" fillId="9" borderId="13" xfId="39" applyNumberFormat="1" applyFont="1" applyFill="1" applyBorder="1" applyAlignment="1" applyProtection="1">
      <alignment horizontal="center"/>
    </xf>
    <xf numFmtId="167" fontId="6" fillId="4" borderId="0" xfId="31" applyNumberFormat="1" applyFont="1" applyFill="1" applyBorder="1"/>
    <xf numFmtId="37" fontId="25" fillId="9" borderId="13" xfId="39" applyNumberFormat="1" applyFont="1" applyFill="1" applyBorder="1" applyAlignment="1" applyProtection="1">
      <alignment horizontal="center"/>
    </xf>
    <xf numFmtId="0" fontId="32" fillId="0" borderId="0" xfId="0" applyFont="1"/>
    <xf numFmtId="0" fontId="20" fillId="5" borderId="0" xfId="31" applyFont="1" applyFill="1" applyBorder="1"/>
    <xf numFmtId="0" fontId="20" fillId="10" borderId="0" xfId="31" applyFont="1" applyFill="1" applyBorder="1"/>
    <xf numFmtId="0" fontId="20" fillId="10" borderId="9" xfId="31" applyFont="1" applyFill="1" applyBorder="1"/>
    <xf numFmtId="0" fontId="33" fillId="5" borderId="0" xfId="31" applyFont="1" applyFill="1" applyBorder="1"/>
    <xf numFmtId="0" fontId="3" fillId="5" borderId="0" xfId="0" applyFont="1" applyFill="1"/>
    <xf numFmtId="165" fontId="3" fillId="5" borderId="0" xfId="0" applyNumberFormat="1" applyFont="1" applyFill="1"/>
    <xf numFmtId="0" fontId="28" fillId="8" borderId="11" xfId="30" applyFont="1" applyFill="1" applyBorder="1"/>
    <xf numFmtId="15" fontId="25" fillId="8" borderId="19" xfId="31" applyNumberFormat="1" applyFont="1" applyFill="1" applyBorder="1" applyAlignment="1">
      <alignment horizontal="center"/>
    </xf>
    <xf numFmtId="0" fontId="20" fillId="0" borderId="8" xfId="30" applyFont="1" applyFill="1" applyBorder="1"/>
    <xf numFmtId="0" fontId="8" fillId="5" borderId="0" xfId="30" applyFont="1" applyFill="1" applyBorder="1"/>
    <xf numFmtId="167" fontId="21" fillId="5" borderId="0" xfId="0" applyNumberFormat="1" applyFont="1" applyFill="1" applyBorder="1" applyAlignment="1">
      <alignment horizontal="right" indent="1"/>
    </xf>
    <xf numFmtId="166" fontId="20" fillId="9" borderId="0" xfId="39" applyNumberFormat="1" applyFont="1" applyFill="1" applyBorder="1" applyAlignment="1" applyProtection="1">
      <alignment horizontal="center"/>
    </xf>
    <xf numFmtId="37" fontId="20" fillId="9" borderId="0" xfId="39" applyNumberFormat="1" applyFont="1" applyFill="1" applyBorder="1" applyAlignment="1" applyProtection="1">
      <alignment horizontal="center"/>
    </xf>
    <xf numFmtId="37" fontId="25" fillId="8" borderId="0" xfId="38" applyNumberFormat="1" applyFont="1" applyFill="1" applyBorder="1" applyAlignment="1" applyProtection="1">
      <alignment horizontal="center"/>
    </xf>
    <xf numFmtId="37" fontId="21" fillId="9" borderId="0" xfId="39" applyNumberFormat="1" applyFont="1" applyFill="1" applyBorder="1" applyAlignment="1" applyProtection="1">
      <alignment horizontal="center"/>
    </xf>
    <xf numFmtId="167" fontId="21" fillId="8" borderId="0" xfId="0" applyNumberFormat="1" applyFont="1" applyFill="1" applyBorder="1" applyAlignment="1">
      <alignment horizontal="right" indent="1"/>
    </xf>
    <xf numFmtId="167" fontId="20" fillId="10" borderId="0" xfId="0" applyNumberFormat="1" applyFont="1" applyFill="1" applyBorder="1" applyAlignment="1">
      <alignment horizontal="right" indent="1"/>
    </xf>
    <xf numFmtId="0" fontId="19" fillId="5" borderId="0" xfId="0" applyFont="1" applyFill="1" applyBorder="1" applyProtection="1"/>
    <xf numFmtId="167" fontId="20" fillId="5" borderId="0" xfId="0" applyNumberFormat="1" applyFont="1" applyFill="1" applyBorder="1" applyAlignment="1">
      <alignment horizontal="right" indent="1"/>
    </xf>
    <xf numFmtId="167" fontId="20" fillId="8" borderId="0" xfId="0" applyNumberFormat="1" applyFont="1" applyFill="1" applyBorder="1" applyAlignment="1">
      <alignment horizontal="right" indent="1"/>
    </xf>
    <xf numFmtId="0" fontId="20" fillId="5" borderId="0" xfId="0" applyFont="1" applyFill="1" applyBorder="1" applyAlignment="1">
      <alignment vertical="top"/>
    </xf>
    <xf numFmtId="165" fontId="21" fillId="5" borderId="9" xfId="49" applyNumberFormat="1" applyFont="1" applyFill="1" applyBorder="1" applyAlignment="1">
      <alignment horizontal="right" indent="1"/>
    </xf>
    <xf numFmtId="165" fontId="21" fillId="8" borderId="9" xfId="49" applyNumberFormat="1" applyFont="1" applyFill="1" applyBorder="1" applyAlignment="1">
      <alignment horizontal="right" indent="1"/>
    </xf>
    <xf numFmtId="37" fontId="19" fillId="5" borderId="9" xfId="37" applyNumberFormat="1" applyFont="1" applyFill="1" applyBorder="1" applyProtection="1"/>
    <xf numFmtId="167" fontId="21" fillId="8" borderId="13" xfId="37" applyNumberFormat="1" applyFont="1" applyFill="1" applyBorder="1" applyAlignment="1" applyProtection="1">
      <alignment horizontal="right" indent="1"/>
    </xf>
    <xf numFmtId="167" fontId="20" fillId="8" borderId="20" xfId="37" applyNumberFormat="1" applyFont="1" applyFill="1" applyBorder="1" applyAlignment="1" applyProtection="1">
      <alignment horizontal="right" indent="1"/>
    </xf>
    <xf numFmtId="167" fontId="20" fillId="8" borderId="13" xfId="37" applyNumberFormat="1" applyFont="1" applyFill="1" applyBorder="1" applyAlignment="1" applyProtection="1">
      <alignment horizontal="right" indent="1"/>
    </xf>
    <xf numFmtId="37" fontId="21" fillId="7" borderId="13" xfId="33" applyNumberFormat="1" applyFont="1" applyFill="1" applyBorder="1" applyAlignment="1" applyProtection="1">
      <alignment horizontal="right"/>
    </xf>
    <xf numFmtId="0" fontId="21" fillId="8" borderId="13" xfId="33" applyFont="1" applyFill="1" applyBorder="1"/>
    <xf numFmtId="167" fontId="21" fillId="5" borderId="13" xfId="37" applyNumberFormat="1" applyFont="1" applyFill="1" applyBorder="1" applyAlignment="1" applyProtection="1">
      <alignment horizontal="right" indent="1"/>
    </xf>
    <xf numFmtId="167" fontId="20" fillId="5" borderId="20" xfId="37" applyNumberFormat="1" applyFont="1" applyFill="1" applyBorder="1" applyAlignment="1" applyProtection="1">
      <alignment horizontal="right" indent="1"/>
    </xf>
    <xf numFmtId="167" fontId="20" fillId="5" borderId="13" xfId="37" applyNumberFormat="1" applyFont="1" applyFill="1" applyBorder="1" applyAlignment="1" applyProtection="1">
      <alignment horizontal="right" indent="1"/>
    </xf>
    <xf numFmtId="165" fontId="31" fillId="5" borderId="0" xfId="0" applyNumberFormat="1" applyFont="1" applyFill="1" applyBorder="1" applyAlignment="1">
      <alignment horizontal="right"/>
    </xf>
    <xf numFmtId="15" fontId="20" fillId="8" borderId="13" xfId="30" applyNumberFormat="1" applyFont="1" applyFill="1" applyBorder="1" applyAlignment="1">
      <alignment horizontal="center"/>
    </xf>
    <xf numFmtId="168" fontId="20" fillId="8" borderId="13" xfId="30" applyNumberFormat="1" applyFont="1" applyFill="1" applyBorder="1" applyAlignment="1">
      <alignment horizontal="right" indent="1"/>
    </xf>
    <xf numFmtId="3" fontId="21" fillId="8" borderId="13" xfId="49" applyNumberFormat="1" applyFont="1" applyFill="1" applyBorder="1" applyAlignment="1">
      <alignment horizontal="right" indent="1"/>
    </xf>
    <xf numFmtId="169" fontId="21" fillId="8" borderId="13" xfId="30" applyNumberFormat="1" applyFont="1" applyFill="1" applyBorder="1" applyAlignment="1">
      <alignment horizontal="right" indent="1"/>
    </xf>
    <xf numFmtId="1" fontId="26" fillId="5" borderId="13" xfId="30" applyNumberFormat="1" applyFont="1" applyFill="1" applyBorder="1" applyAlignment="1">
      <alignment horizontal="right" indent="1"/>
    </xf>
    <xf numFmtId="37" fontId="25" fillId="9" borderId="14" xfId="39" applyNumberFormat="1" applyFont="1" applyFill="1" applyBorder="1" applyAlignment="1" applyProtection="1">
      <alignment horizontal="center"/>
    </xf>
    <xf numFmtId="165" fontId="17" fillId="4" borderId="0" xfId="49" applyNumberFormat="1" applyFont="1" applyFill="1"/>
    <xf numFmtId="0" fontId="21" fillId="5" borderId="0" xfId="33" applyNumberFormat="1" applyFont="1" applyFill="1" applyAlignment="1">
      <alignment wrapText="1"/>
    </xf>
  </cellXfs>
  <cellStyles count="53">
    <cellStyle name="_Quick_0603" xfId="1"/>
    <cellStyle name="Calc Currency (0)" xfId="2"/>
    <cellStyle name="Calc Currency (2)" xfId="3"/>
    <cellStyle name="Calc Percent (0)" xfId="4"/>
    <cellStyle name="Calc Percent (1)" xfId="5"/>
    <cellStyle name="Calc Percent (2)" xfId="6"/>
    <cellStyle name="Calc Units (0)" xfId="7"/>
    <cellStyle name="Calc Units (1)" xfId="8"/>
    <cellStyle name="Calc Units (2)" xfId="9"/>
    <cellStyle name="Comma [00]" xfId="10"/>
    <cellStyle name="Currency [00]" xfId="11"/>
    <cellStyle name="Date Short" xfId="12"/>
    <cellStyle name="DELTA" xfId="13"/>
    <cellStyle name="Enter Currency (0)" xfId="14"/>
    <cellStyle name="Enter Currency (2)" xfId="15"/>
    <cellStyle name="Enter Units (0)" xfId="16"/>
    <cellStyle name="Enter Units (1)" xfId="17"/>
    <cellStyle name="Enter Units (2)" xfId="18"/>
    <cellStyle name="Grey" xfId="19"/>
    <cellStyle name="Header1" xfId="20"/>
    <cellStyle name="Header2" xfId="21"/>
    <cellStyle name="Hyperlink" xfId="22"/>
    <cellStyle name="Input [yellow]" xfId="23"/>
    <cellStyle name="Link Currency (0)" xfId="24"/>
    <cellStyle name="Link Currency (2)" xfId="25"/>
    <cellStyle name="Link Units (0)" xfId="26"/>
    <cellStyle name="Link Units (1)" xfId="27"/>
    <cellStyle name="Link Units (2)" xfId="28"/>
    <cellStyle name="Normál" xfId="0" builtinId="0"/>
    <cellStyle name="Normal - Style1" xfId="29"/>
    <cellStyle name="Normál_0506_IR" xfId="30"/>
    <cellStyle name="Normal_CF06GR" xfId="31"/>
    <cellStyle name="Normál_historic consolidált P&amp;L quarters_0603" xfId="32"/>
    <cellStyle name="Normal_Mérleg" xfId="33"/>
    <cellStyle name="Normál_Operating stat" xfId="34"/>
    <cellStyle name="Normál_P&amp;L" xfId="35"/>
    <cellStyle name="Normál_Segment" xfId="36"/>
    <cellStyle name="Normál_segments_0209" xfId="37"/>
    <cellStyle name="Normal_Sheet1" xfId="38"/>
    <cellStyle name="Normál_web 4q2005 master_rebranded" xfId="39"/>
    <cellStyle name="Percent [0]" xfId="40"/>
    <cellStyle name="Percent [00]" xfId="41"/>
    <cellStyle name="Percent [2]" xfId="42"/>
    <cellStyle name="PrePop Currency (0)" xfId="43"/>
    <cellStyle name="PrePop Currency (2)" xfId="44"/>
    <cellStyle name="PrePop Units (0)" xfId="45"/>
    <cellStyle name="PrePop Units (1)" xfId="46"/>
    <cellStyle name="PrePop Units (2)" xfId="47"/>
    <cellStyle name="Stílus 1" xfId="48"/>
    <cellStyle name="Százalék" xfId="49" builtinId="5"/>
    <cellStyle name="Text Indent A" xfId="50"/>
    <cellStyle name="Text Indent B" xfId="51"/>
    <cellStyle name="Text Indent C" xfId="52"/>
  </cellStyles>
  <dxfs count="0"/>
  <tableStyles count="0" defaultTableStyle="TableStyleMedium9" defaultPivotStyle="PivotStyleLight16"/>
  <colors>
    <mruColors>
      <color rgb="FFE20074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247650</xdr:colOff>
      <xdr:row>29</xdr:row>
      <xdr:rowOff>133350</xdr:rowOff>
    </xdr:from>
    <xdr:to>
      <xdr:col>5</xdr:col>
      <xdr:colOff>600075</xdr:colOff>
      <xdr:row>30</xdr:row>
      <xdr:rowOff>200025</xdr:rowOff>
    </xdr:to>
    <xdr:sp macro="" textlink="">
      <xdr:nvSpPr>
        <xdr:cNvPr id="5" name="Line 172"/>
        <xdr:cNvSpPr>
          <a:spLocks noChangeShapeType="1"/>
        </xdr:cNvSpPr>
      </xdr:nvSpPr>
      <xdr:spPr bwMode="auto">
        <a:xfrm flipH="1">
          <a:off x="12877800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4</xdr:col>
      <xdr:colOff>276225</xdr:colOff>
      <xdr:row>29</xdr:row>
      <xdr:rowOff>95250</xdr:rowOff>
    </xdr:from>
    <xdr:to>
      <xdr:col>5</xdr:col>
      <xdr:colOff>504825</xdr:colOff>
      <xdr:row>30</xdr:row>
      <xdr:rowOff>257175</xdr:rowOff>
    </xdr:to>
    <xdr:sp macro="" textlink="">
      <xdr:nvSpPr>
        <xdr:cNvPr id="6" name="Line 173"/>
        <xdr:cNvSpPr>
          <a:spLocks noChangeShapeType="1"/>
        </xdr:cNvSpPr>
      </xdr:nvSpPr>
      <xdr:spPr bwMode="auto">
        <a:xfrm flipH="1">
          <a:off x="12906375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247650</xdr:colOff>
      <xdr:row>29</xdr:row>
      <xdr:rowOff>133350</xdr:rowOff>
    </xdr:from>
    <xdr:to>
      <xdr:col>6</xdr:col>
      <xdr:colOff>600075</xdr:colOff>
      <xdr:row>30</xdr:row>
      <xdr:rowOff>200025</xdr:rowOff>
    </xdr:to>
    <xdr:sp macro="" textlink="">
      <xdr:nvSpPr>
        <xdr:cNvPr id="7" name="Line 172"/>
        <xdr:cNvSpPr>
          <a:spLocks noChangeShapeType="1"/>
        </xdr:cNvSpPr>
      </xdr:nvSpPr>
      <xdr:spPr bwMode="auto">
        <a:xfrm flipH="1">
          <a:off x="13725525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276225</xdr:colOff>
      <xdr:row>29</xdr:row>
      <xdr:rowOff>95250</xdr:rowOff>
    </xdr:from>
    <xdr:to>
      <xdr:col>6</xdr:col>
      <xdr:colOff>504825</xdr:colOff>
      <xdr:row>30</xdr:row>
      <xdr:rowOff>257175</xdr:rowOff>
    </xdr:to>
    <xdr:sp macro="" textlink="">
      <xdr:nvSpPr>
        <xdr:cNvPr id="8" name="Line 173"/>
        <xdr:cNvSpPr>
          <a:spLocks noChangeShapeType="1"/>
        </xdr:cNvSpPr>
      </xdr:nvSpPr>
      <xdr:spPr bwMode="auto">
        <a:xfrm flipH="1">
          <a:off x="13754100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EE80"/>
  <sheetViews>
    <sheetView tabSelected="1" zoomScaleNormal="100" zoomScaleSheetLayoutView="100" workbookViewId="0">
      <pane xSplit="3" ySplit="4" topLeftCell="G5" activePane="bottomRight" state="frozen"/>
      <selection activeCell="S29" sqref="S29"/>
      <selection pane="topRight" activeCell="S29" sqref="S29"/>
      <selection pane="bottomLeft" activeCell="S29" sqref="S29"/>
      <selection pane="bottomRight" activeCell="O1" sqref="O1:O1048576"/>
    </sheetView>
  </sheetViews>
  <sheetFormatPr defaultRowHeight="12" customHeight="1"/>
  <cols>
    <col min="1" max="1" width="3.42578125" style="18" customWidth="1"/>
    <col min="2" max="2" width="3.28515625" style="18" customWidth="1"/>
    <col min="3" max="3" width="38.7109375" style="18" customWidth="1"/>
    <col min="4" max="5" width="12.7109375" style="13" customWidth="1"/>
    <col min="6" max="6" width="12.7109375" style="16" customWidth="1"/>
    <col min="7" max="9" width="12.7109375" style="13" customWidth="1"/>
    <col min="10" max="10" width="12.7109375" style="16" customWidth="1"/>
    <col min="11" max="13" width="12.7109375" style="13" customWidth="1"/>
    <col min="14" max="14" width="12.7109375" style="12" customWidth="1"/>
    <col min="15" max="15" width="11.28515625" style="13" bestFit="1" customWidth="1"/>
    <col min="16" max="17" width="9.85546875" style="13" bestFit="1" customWidth="1"/>
    <col min="18" max="18" width="11.28515625" style="13" bestFit="1" customWidth="1"/>
    <col min="19" max="16384" width="9.140625" style="13"/>
  </cols>
  <sheetData>
    <row r="1" spans="1:15" s="12" customFormat="1" ht="12" customHeight="1">
      <c r="A1" s="20" t="s">
        <v>0</v>
      </c>
      <c r="B1" s="21"/>
      <c r="C1" s="21"/>
      <c r="D1" s="274">
        <v>2012</v>
      </c>
      <c r="E1" s="274">
        <v>2012</v>
      </c>
      <c r="F1" s="274">
        <v>2012</v>
      </c>
      <c r="G1" s="274">
        <v>2012</v>
      </c>
      <c r="H1" s="274">
        <v>2013</v>
      </c>
      <c r="I1" s="274">
        <v>2013</v>
      </c>
      <c r="J1" s="274">
        <v>2013</v>
      </c>
      <c r="K1" s="274">
        <v>2013</v>
      </c>
      <c r="L1" s="274">
        <v>2014</v>
      </c>
      <c r="M1" s="274">
        <v>2014</v>
      </c>
      <c r="N1" s="274">
        <v>2014</v>
      </c>
    </row>
    <row r="2" spans="1:15" ht="12" customHeight="1">
      <c r="A2" s="20" t="s">
        <v>191</v>
      </c>
      <c r="B2" s="21"/>
      <c r="C2" s="21"/>
      <c r="D2" s="275" t="s">
        <v>185</v>
      </c>
      <c r="E2" s="275" t="s">
        <v>186</v>
      </c>
      <c r="F2" s="275" t="s">
        <v>187</v>
      </c>
      <c r="G2" s="275" t="s">
        <v>188</v>
      </c>
      <c r="H2" s="275" t="s">
        <v>185</v>
      </c>
      <c r="I2" s="275" t="s">
        <v>186</v>
      </c>
      <c r="J2" s="275" t="s">
        <v>187</v>
      </c>
      <c r="K2" s="275" t="s">
        <v>188</v>
      </c>
      <c r="L2" s="275" t="s">
        <v>185</v>
      </c>
      <c r="M2" s="275" t="s">
        <v>186</v>
      </c>
      <c r="N2" s="275" t="s">
        <v>187</v>
      </c>
    </row>
    <row r="3" spans="1:15" ht="12" customHeight="1">
      <c r="A3" s="20"/>
      <c r="B3" s="21"/>
      <c r="C3" s="21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</row>
    <row r="4" spans="1:15" ht="12" customHeight="1">
      <c r="A4" s="62" t="s">
        <v>5</v>
      </c>
      <c r="B4" s="21"/>
      <c r="C4" s="21"/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77"/>
    </row>
    <row r="5" spans="1:15" ht="12" customHeight="1">
      <c r="A5" s="24"/>
      <c r="B5" s="23"/>
      <c r="C5" s="23"/>
      <c r="D5" s="29"/>
      <c r="E5" s="29"/>
      <c r="F5" s="37"/>
      <c r="G5" s="29"/>
      <c r="H5" s="29"/>
      <c r="I5" s="29"/>
      <c r="J5" s="37"/>
      <c r="K5" s="29"/>
      <c r="L5" s="29"/>
      <c r="M5" s="29"/>
      <c r="N5" s="37"/>
    </row>
    <row r="6" spans="1:15" ht="12" customHeight="1">
      <c r="A6" s="24" t="s">
        <v>6</v>
      </c>
      <c r="B6" s="23"/>
      <c r="C6" s="23"/>
      <c r="D6" s="29"/>
      <c r="E6" s="29"/>
      <c r="F6" s="37"/>
      <c r="G6" s="29"/>
      <c r="H6" s="29"/>
      <c r="I6" s="29"/>
      <c r="J6" s="37"/>
      <c r="K6" s="29"/>
      <c r="L6" s="29"/>
      <c r="M6" s="29"/>
      <c r="N6" s="37"/>
    </row>
    <row r="7" spans="1:15" ht="12" customHeight="1">
      <c r="A7" s="24"/>
      <c r="B7" s="23"/>
      <c r="C7" s="23"/>
      <c r="D7" s="29"/>
      <c r="E7" s="29"/>
      <c r="F7" s="37"/>
      <c r="G7" s="29"/>
      <c r="H7" s="29"/>
      <c r="I7" s="29"/>
      <c r="J7" s="37"/>
      <c r="K7" s="29"/>
      <c r="L7" s="29"/>
      <c r="M7" s="29"/>
      <c r="N7" s="37"/>
    </row>
    <row r="8" spans="1:15" ht="12" customHeight="1">
      <c r="A8" s="24"/>
      <c r="B8" s="25" t="s">
        <v>15</v>
      </c>
      <c r="C8" s="25"/>
      <c r="D8" s="273">
        <v>41961</v>
      </c>
      <c r="E8" s="273">
        <v>42822</v>
      </c>
      <c r="F8" s="278">
        <v>44293</v>
      </c>
      <c r="G8" s="273">
        <v>42486</v>
      </c>
      <c r="H8" s="273">
        <v>39671</v>
      </c>
      <c r="I8" s="273">
        <v>41903</v>
      </c>
      <c r="J8" s="278">
        <v>42691</v>
      </c>
      <c r="K8" s="273">
        <v>40876</v>
      </c>
      <c r="L8" s="273">
        <v>38754</v>
      </c>
      <c r="M8" s="273">
        <v>39926</v>
      </c>
      <c r="N8" s="278">
        <v>41509</v>
      </c>
      <c r="O8" s="302"/>
    </row>
    <row r="9" spans="1:15" ht="12" customHeight="1">
      <c r="A9" s="24"/>
      <c r="B9" s="25" t="s">
        <v>16</v>
      </c>
      <c r="C9" s="25"/>
      <c r="D9" s="273">
        <v>7861</v>
      </c>
      <c r="E9" s="273">
        <v>8240</v>
      </c>
      <c r="F9" s="278">
        <v>8402</v>
      </c>
      <c r="G9" s="273">
        <v>8157</v>
      </c>
      <c r="H9" s="273">
        <v>6418</v>
      </c>
      <c r="I9" s="273">
        <v>7036</v>
      </c>
      <c r="J9" s="278">
        <v>7334</v>
      </c>
      <c r="K9" s="273">
        <v>6723</v>
      </c>
      <c r="L9" s="273">
        <v>6296</v>
      </c>
      <c r="M9" s="273">
        <v>6770</v>
      </c>
      <c r="N9" s="278">
        <v>7128</v>
      </c>
      <c r="O9" s="302"/>
    </row>
    <row r="10" spans="1:15" ht="12" customHeight="1">
      <c r="A10" s="24"/>
      <c r="B10" s="25" t="s">
        <v>17</v>
      </c>
      <c r="C10" s="25"/>
      <c r="D10" s="273">
        <v>542</v>
      </c>
      <c r="E10" s="273">
        <v>923</v>
      </c>
      <c r="F10" s="278">
        <v>1362</v>
      </c>
      <c r="G10" s="273">
        <v>520</v>
      </c>
      <c r="H10" s="273">
        <v>497</v>
      </c>
      <c r="I10" s="273">
        <v>631</v>
      </c>
      <c r="J10" s="278">
        <v>1017</v>
      </c>
      <c r="K10" s="273">
        <v>418</v>
      </c>
      <c r="L10" s="273">
        <v>326</v>
      </c>
      <c r="M10" s="273">
        <v>489</v>
      </c>
      <c r="N10" s="278">
        <v>829</v>
      </c>
      <c r="O10" s="302"/>
    </row>
    <row r="11" spans="1:15" ht="12" customHeight="1">
      <c r="A11" s="24"/>
      <c r="B11" s="25" t="s">
        <v>18</v>
      </c>
      <c r="C11" s="25"/>
      <c r="D11" s="273">
        <v>15379</v>
      </c>
      <c r="E11" s="273">
        <v>15844</v>
      </c>
      <c r="F11" s="278">
        <v>16541</v>
      </c>
      <c r="G11" s="273">
        <v>16484</v>
      </c>
      <c r="H11" s="273">
        <v>16422</v>
      </c>
      <c r="I11" s="273">
        <v>16444</v>
      </c>
      <c r="J11" s="278">
        <v>17648</v>
      </c>
      <c r="K11" s="273">
        <v>17566</v>
      </c>
      <c r="L11" s="273">
        <v>17045</v>
      </c>
      <c r="M11" s="273">
        <v>17957</v>
      </c>
      <c r="N11" s="278">
        <v>18933</v>
      </c>
      <c r="O11" s="302"/>
    </row>
    <row r="12" spans="1:15" ht="12" customHeight="1">
      <c r="A12" s="24"/>
      <c r="B12" s="25" t="s">
        <v>19</v>
      </c>
      <c r="C12" s="25"/>
      <c r="D12" s="273">
        <v>5830</v>
      </c>
      <c r="E12" s="273">
        <v>6110</v>
      </c>
      <c r="F12" s="278">
        <v>7153</v>
      </c>
      <c r="G12" s="273">
        <v>10750</v>
      </c>
      <c r="H12" s="273">
        <v>8535</v>
      </c>
      <c r="I12" s="273">
        <v>10919</v>
      </c>
      <c r="J12" s="278">
        <v>9369</v>
      </c>
      <c r="K12" s="273">
        <v>11254</v>
      </c>
      <c r="L12" s="273">
        <v>8027</v>
      </c>
      <c r="M12" s="273">
        <v>9311</v>
      </c>
      <c r="N12" s="278">
        <v>10671</v>
      </c>
      <c r="O12" s="302"/>
    </row>
    <row r="13" spans="1:15" ht="12" customHeight="1">
      <c r="A13" s="23"/>
      <c r="B13" s="25" t="s">
        <v>20</v>
      </c>
      <c r="C13" s="25"/>
      <c r="D13" s="273">
        <v>2013</v>
      </c>
      <c r="E13" s="273">
        <v>2031</v>
      </c>
      <c r="F13" s="278">
        <v>2270</v>
      </c>
      <c r="G13" s="273">
        <v>1312</v>
      </c>
      <c r="H13" s="273">
        <v>1670</v>
      </c>
      <c r="I13" s="273">
        <v>2006</v>
      </c>
      <c r="J13" s="278">
        <v>1981</v>
      </c>
      <c r="K13" s="273">
        <v>1916</v>
      </c>
      <c r="L13" s="273">
        <v>2934</v>
      </c>
      <c r="M13" s="273">
        <v>2919</v>
      </c>
      <c r="N13" s="278">
        <v>3225</v>
      </c>
      <c r="O13" s="302"/>
    </row>
    <row r="14" spans="1:15" ht="12" customHeight="1">
      <c r="A14" s="24"/>
      <c r="B14" s="26"/>
      <c r="C14" s="23"/>
      <c r="D14" s="273"/>
      <c r="E14" s="273"/>
      <c r="F14" s="278"/>
      <c r="G14" s="273"/>
      <c r="H14" s="273"/>
      <c r="I14" s="273"/>
      <c r="J14" s="278"/>
      <c r="K14" s="273"/>
      <c r="L14" s="273"/>
      <c r="M14" s="273"/>
      <c r="N14" s="278"/>
      <c r="O14" s="302"/>
    </row>
    <row r="15" spans="1:15" ht="12" customHeight="1">
      <c r="A15" s="28"/>
      <c r="B15" s="31" t="s">
        <v>21</v>
      </c>
      <c r="C15" s="32"/>
      <c r="D15" s="279">
        <v>73586</v>
      </c>
      <c r="E15" s="279">
        <v>75970</v>
      </c>
      <c r="F15" s="279">
        <v>80021</v>
      </c>
      <c r="G15" s="279">
        <v>79709</v>
      </c>
      <c r="H15" s="279">
        <v>73213</v>
      </c>
      <c r="I15" s="279">
        <v>78939</v>
      </c>
      <c r="J15" s="279">
        <v>80040</v>
      </c>
      <c r="K15" s="279">
        <v>78753</v>
      </c>
      <c r="L15" s="279">
        <v>73382</v>
      </c>
      <c r="M15" s="279">
        <v>77372</v>
      </c>
      <c r="N15" s="279">
        <v>82295</v>
      </c>
      <c r="O15" s="302"/>
    </row>
    <row r="16" spans="1:15" ht="12" customHeight="1">
      <c r="A16" s="24"/>
      <c r="B16" s="23"/>
      <c r="C16" s="23"/>
      <c r="D16" s="273"/>
      <c r="E16" s="273"/>
      <c r="F16" s="278"/>
      <c r="G16" s="273"/>
      <c r="H16" s="273"/>
      <c r="I16" s="273"/>
      <c r="J16" s="278"/>
      <c r="K16" s="273"/>
      <c r="L16" s="273"/>
      <c r="M16" s="273"/>
      <c r="N16" s="278"/>
      <c r="O16" s="302"/>
    </row>
    <row r="17" spans="1:15" ht="12" customHeight="1">
      <c r="A17" s="24"/>
      <c r="B17" s="30" t="s">
        <v>7</v>
      </c>
      <c r="C17" s="30"/>
      <c r="D17" s="273">
        <v>21169</v>
      </c>
      <c r="E17" s="273">
        <v>20499</v>
      </c>
      <c r="F17" s="278">
        <v>19803</v>
      </c>
      <c r="G17" s="273">
        <v>19377</v>
      </c>
      <c r="H17" s="273">
        <v>18495</v>
      </c>
      <c r="I17" s="273">
        <v>18350</v>
      </c>
      <c r="J17" s="278">
        <v>18161</v>
      </c>
      <c r="K17" s="273">
        <v>18015</v>
      </c>
      <c r="L17" s="273">
        <v>17088</v>
      </c>
      <c r="M17" s="273">
        <v>16863</v>
      </c>
      <c r="N17" s="278">
        <v>16606</v>
      </c>
      <c r="O17" s="302"/>
    </row>
    <row r="18" spans="1:15" ht="12" customHeight="1">
      <c r="A18" s="24"/>
      <c r="B18" s="30" t="s">
        <v>8</v>
      </c>
      <c r="C18" s="30"/>
      <c r="D18" s="273">
        <v>3484</v>
      </c>
      <c r="E18" s="273">
        <v>3778</v>
      </c>
      <c r="F18" s="278">
        <v>4224</v>
      </c>
      <c r="G18" s="273">
        <v>3693</v>
      </c>
      <c r="H18" s="273">
        <v>3352</v>
      </c>
      <c r="I18" s="273">
        <v>3369</v>
      </c>
      <c r="J18" s="278">
        <v>3910</v>
      </c>
      <c r="K18" s="273">
        <v>3384</v>
      </c>
      <c r="L18" s="273">
        <v>2949</v>
      </c>
      <c r="M18" s="273">
        <v>3026</v>
      </c>
      <c r="N18" s="278">
        <v>3359</v>
      </c>
      <c r="O18" s="302"/>
    </row>
    <row r="19" spans="1:15" ht="12" customHeight="1">
      <c r="A19" s="23"/>
      <c r="B19" s="30" t="s">
        <v>9</v>
      </c>
      <c r="C19" s="30"/>
      <c r="D19" s="273">
        <v>13402</v>
      </c>
      <c r="E19" s="273">
        <v>13089</v>
      </c>
      <c r="F19" s="278">
        <v>12888</v>
      </c>
      <c r="G19" s="273">
        <v>13386</v>
      </c>
      <c r="H19" s="273">
        <v>13052</v>
      </c>
      <c r="I19" s="273">
        <v>12833</v>
      </c>
      <c r="J19" s="278">
        <v>12679</v>
      </c>
      <c r="K19" s="273">
        <v>13271</v>
      </c>
      <c r="L19" s="273">
        <v>13217</v>
      </c>
      <c r="M19" s="273">
        <v>13322</v>
      </c>
      <c r="N19" s="278">
        <v>13198</v>
      </c>
      <c r="O19" s="302"/>
    </row>
    <row r="20" spans="1:15" ht="12" customHeight="1">
      <c r="A20" s="23"/>
      <c r="B20" s="30" t="s">
        <v>10</v>
      </c>
      <c r="C20" s="30"/>
      <c r="D20" s="273">
        <v>6017</v>
      </c>
      <c r="E20" s="273">
        <v>5778</v>
      </c>
      <c r="F20" s="278">
        <v>5389</v>
      </c>
      <c r="G20" s="273">
        <v>5328</v>
      </c>
      <c r="H20" s="273">
        <v>5102</v>
      </c>
      <c r="I20" s="273">
        <v>4955</v>
      </c>
      <c r="J20" s="278">
        <v>4820</v>
      </c>
      <c r="K20" s="273">
        <v>4730</v>
      </c>
      <c r="L20" s="273">
        <v>4448</v>
      </c>
      <c r="M20" s="273">
        <v>4470</v>
      </c>
      <c r="N20" s="278">
        <v>4793</v>
      </c>
      <c r="O20" s="302"/>
    </row>
    <row r="21" spans="1:15" ht="12" customHeight="1">
      <c r="A21" s="23"/>
      <c r="B21" s="30" t="s">
        <v>11</v>
      </c>
      <c r="C21" s="30"/>
      <c r="D21" s="273">
        <v>8487</v>
      </c>
      <c r="E21" s="273">
        <v>8470</v>
      </c>
      <c r="F21" s="278">
        <v>8615</v>
      </c>
      <c r="G21" s="273">
        <v>8856</v>
      </c>
      <c r="H21" s="273">
        <v>8980</v>
      </c>
      <c r="I21" s="273">
        <v>9216</v>
      </c>
      <c r="J21" s="278">
        <v>9426</v>
      </c>
      <c r="K21" s="273">
        <v>9648</v>
      </c>
      <c r="L21" s="273">
        <v>9903</v>
      </c>
      <c r="M21" s="273">
        <v>10104</v>
      </c>
      <c r="N21" s="278">
        <v>10363</v>
      </c>
      <c r="O21" s="302"/>
    </row>
    <row r="22" spans="1:15" ht="12" customHeight="1">
      <c r="A22" s="23"/>
      <c r="B22" s="30" t="s">
        <v>12</v>
      </c>
      <c r="C22" s="30"/>
      <c r="D22" s="273">
        <v>674</v>
      </c>
      <c r="E22" s="273">
        <v>744</v>
      </c>
      <c r="F22" s="278">
        <v>889</v>
      </c>
      <c r="G22" s="273">
        <v>1757</v>
      </c>
      <c r="H22" s="273">
        <v>2329</v>
      </c>
      <c r="I22" s="273">
        <v>1624</v>
      </c>
      <c r="J22" s="278">
        <v>1586</v>
      </c>
      <c r="K22" s="273">
        <v>2571</v>
      </c>
      <c r="L22" s="273">
        <v>1769</v>
      </c>
      <c r="M22" s="273">
        <v>1284</v>
      </c>
      <c r="N22" s="278">
        <v>1238</v>
      </c>
      <c r="O22" s="302"/>
    </row>
    <row r="23" spans="1:15" ht="12" customHeight="1">
      <c r="A23" s="23"/>
      <c r="B23" s="30" t="s">
        <v>13</v>
      </c>
      <c r="C23" s="30"/>
      <c r="D23" s="273">
        <v>2216</v>
      </c>
      <c r="E23" s="273">
        <v>1642</v>
      </c>
      <c r="F23" s="278">
        <v>1854</v>
      </c>
      <c r="G23" s="273">
        <v>2592</v>
      </c>
      <c r="H23" s="273">
        <v>2737</v>
      </c>
      <c r="I23" s="273">
        <v>3175</v>
      </c>
      <c r="J23" s="278">
        <v>2364</v>
      </c>
      <c r="K23" s="273">
        <v>3248</v>
      </c>
      <c r="L23" s="273">
        <v>2439</v>
      </c>
      <c r="M23" s="273">
        <v>2464</v>
      </c>
      <c r="N23" s="278">
        <v>2522</v>
      </c>
      <c r="O23" s="302"/>
    </row>
    <row r="24" spans="1:15" ht="12" customHeight="1">
      <c r="A24" s="23"/>
      <c r="B24" s="23"/>
      <c r="C24" s="23"/>
      <c r="D24" s="273"/>
      <c r="E24" s="273"/>
      <c r="F24" s="278"/>
      <c r="G24" s="273"/>
      <c r="H24" s="273"/>
      <c r="I24" s="273"/>
      <c r="J24" s="278"/>
      <c r="K24" s="273"/>
      <c r="L24" s="273"/>
      <c r="M24" s="273"/>
      <c r="N24" s="278"/>
      <c r="O24" s="302"/>
    </row>
    <row r="25" spans="1:15" ht="12" customHeight="1">
      <c r="A25" s="28"/>
      <c r="B25" s="31" t="s">
        <v>14</v>
      </c>
      <c r="C25" s="32"/>
      <c r="D25" s="279">
        <v>55449</v>
      </c>
      <c r="E25" s="279">
        <v>54000</v>
      </c>
      <c r="F25" s="279">
        <v>53662</v>
      </c>
      <c r="G25" s="279">
        <v>54989</v>
      </c>
      <c r="H25" s="279">
        <v>54047</v>
      </c>
      <c r="I25" s="279">
        <v>53522</v>
      </c>
      <c r="J25" s="279">
        <v>52946</v>
      </c>
      <c r="K25" s="279">
        <v>54867</v>
      </c>
      <c r="L25" s="279">
        <v>51813</v>
      </c>
      <c r="M25" s="279">
        <v>51533</v>
      </c>
      <c r="N25" s="279">
        <v>52079</v>
      </c>
      <c r="O25" s="302"/>
    </row>
    <row r="26" spans="1:15" ht="12" customHeight="1">
      <c r="A26" s="23"/>
      <c r="B26" s="23"/>
      <c r="C26" s="23"/>
      <c r="D26" s="273"/>
      <c r="E26" s="273"/>
      <c r="F26" s="278"/>
      <c r="G26" s="273"/>
      <c r="H26" s="273"/>
      <c r="I26" s="273"/>
      <c r="J26" s="278"/>
      <c r="K26" s="273"/>
      <c r="L26" s="273"/>
      <c r="M26" s="273"/>
      <c r="N26" s="278"/>
      <c r="O26" s="302"/>
    </row>
    <row r="27" spans="1:15" s="14" customFormat="1" ht="12" customHeight="1">
      <c r="A27" s="31"/>
      <c r="B27" s="27" t="s">
        <v>22</v>
      </c>
      <c r="C27" s="28"/>
      <c r="D27" s="279">
        <v>11656</v>
      </c>
      <c r="E27" s="279">
        <v>12436</v>
      </c>
      <c r="F27" s="279">
        <v>11237</v>
      </c>
      <c r="G27" s="279">
        <v>18927</v>
      </c>
      <c r="H27" s="279">
        <v>14012</v>
      </c>
      <c r="I27" s="279">
        <v>15191</v>
      </c>
      <c r="J27" s="279">
        <v>16628</v>
      </c>
      <c r="K27" s="279">
        <v>18223</v>
      </c>
      <c r="L27" s="279">
        <v>13189</v>
      </c>
      <c r="M27" s="279">
        <v>14785</v>
      </c>
      <c r="N27" s="279">
        <v>14404</v>
      </c>
      <c r="O27" s="302"/>
    </row>
    <row r="28" spans="1:15" ht="12" customHeight="1">
      <c r="A28" s="23"/>
      <c r="B28" s="26"/>
      <c r="C28" s="23"/>
      <c r="D28" s="273"/>
      <c r="E28" s="273"/>
      <c r="F28" s="278"/>
      <c r="G28" s="273"/>
      <c r="H28" s="273"/>
      <c r="I28" s="273"/>
      <c r="J28" s="278"/>
      <c r="K28" s="273"/>
      <c r="L28" s="273"/>
      <c r="M28" s="273"/>
      <c r="N28" s="278"/>
      <c r="O28" s="302"/>
    </row>
    <row r="29" spans="1:15" ht="12" customHeight="1">
      <c r="A29" s="124"/>
      <c r="B29" s="27" t="s">
        <v>169</v>
      </c>
      <c r="C29" s="124"/>
      <c r="D29" s="279">
        <v>5957</v>
      </c>
      <c r="E29" s="279">
        <v>3056</v>
      </c>
      <c r="F29" s="279">
        <v>5225</v>
      </c>
      <c r="G29" s="279">
        <v>11248</v>
      </c>
      <c r="H29" s="279">
        <v>15337</v>
      </c>
      <c r="I29" s="279">
        <v>9255</v>
      </c>
      <c r="J29" s="279">
        <v>8650</v>
      </c>
      <c r="K29" s="279">
        <v>13898</v>
      </c>
      <c r="L29" s="279">
        <v>13509</v>
      </c>
      <c r="M29" s="279">
        <v>8096</v>
      </c>
      <c r="N29" s="279">
        <v>8726</v>
      </c>
      <c r="O29" s="302"/>
    </row>
    <row r="30" spans="1:15" ht="12" customHeight="1">
      <c r="A30" s="23"/>
      <c r="B30" s="23"/>
      <c r="C30" s="30"/>
      <c r="D30" s="273"/>
      <c r="E30" s="273"/>
      <c r="F30" s="278"/>
      <c r="G30" s="273"/>
      <c r="H30" s="273"/>
      <c r="I30" s="273"/>
      <c r="J30" s="278"/>
      <c r="K30" s="273"/>
      <c r="L30" s="273"/>
      <c r="M30" s="273"/>
      <c r="N30" s="278"/>
      <c r="O30" s="302"/>
    </row>
    <row r="31" spans="1:15" ht="12" customHeight="1">
      <c r="A31" s="27" t="s">
        <v>23</v>
      </c>
      <c r="B31" s="28"/>
      <c r="C31" s="33"/>
      <c r="D31" s="279">
        <v>146648</v>
      </c>
      <c r="E31" s="279">
        <v>145462</v>
      </c>
      <c r="F31" s="279">
        <v>150145</v>
      </c>
      <c r="G31" s="279">
        <v>164873</v>
      </c>
      <c r="H31" s="279">
        <v>156609</v>
      </c>
      <c r="I31" s="279">
        <v>156907</v>
      </c>
      <c r="J31" s="279">
        <v>158264</v>
      </c>
      <c r="K31" s="279">
        <v>165741</v>
      </c>
      <c r="L31" s="279">
        <v>151893</v>
      </c>
      <c r="M31" s="279">
        <v>151786</v>
      </c>
      <c r="N31" s="279">
        <v>157504</v>
      </c>
      <c r="O31" s="302"/>
    </row>
    <row r="32" spans="1:15" ht="12" customHeight="1">
      <c r="A32" s="23"/>
      <c r="B32" s="23"/>
      <c r="C32" s="30"/>
      <c r="D32" s="273"/>
      <c r="E32" s="273"/>
      <c r="F32" s="278"/>
      <c r="G32" s="273"/>
      <c r="H32" s="273"/>
      <c r="I32" s="273"/>
      <c r="J32" s="278"/>
      <c r="K32" s="273"/>
      <c r="L32" s="273"/>
      <c r="M32" s="273"/>
      <c r="N32" s="278"/>
      <c r="O32" s="302"/>
    </row>
    <row r="33" spans="1:15" ht="12" customHeight="1">
      <c r="A33" s="25"/>
      <c r="B33" s="25"/>
      <c r="C33" s="25" t="s">
        <v>170</v>
      </c>
      <c r="D33" s="273">
        <v>-17722</v>
      </c>
      <c r="E33" s="273">
        <v>-18936</v>
      </c>
      <c r="F33" s="278">
        <v>-18969</v>
      </c>
      <c r="G33" s="273">
        <v>-24208</v>
      </c>
      <c r="H33" s="273">
        <v>-19247</v>
      </c>
      <c r="I33" s="273">
        <v>-21251</v>
      </c>
      <c r="J33" s="278">
        <v>-20731</v>
      </c>
      <c r="K33" s="273">
        <v>-23705</v>
      </c>
      <c r="L33" s="273">
        <v>-17864</v>
      </c>
      <c r="M33" s="273">
        <v>-19529</v>
      </c>
      <c r="N33" s="278">
        <v>-21293</v>
      </c>
      <c r="O33" s="302"/>
    </row>
    <row r="34" spans="1:15" ht="12" customHeight="1">
      <c r="A34" s="25"/>
      <c r="B34" s="25"/>
      <c r="C34" s="25" t="s">
        <v>171</v>
      </c>
      <c r="D34" s="273">
        <v>-9073</v>
      </c>
      <c r="E34" s="273">
        <v>-9409</v>
      </c>
      <c r="F34" s="278">
        <v>-9874</v>
      </c>
      <c r="G34" s="273">
        <v>-10689</v>
      </c>
      <c r="H34" s="273">
        <v>-10927</v>
      </c>
      <c r="I34" s="273">
        <v>-10484</v>
      </c>
      <c r="J34" s="278">
        <v>-10221</v>
      </c>
      <c r="K34" s="273">
        <v>-11522</v>
      </c>
      <c r="L34" s="273">
        <v>-9929</v>
      </c>
      <c r="M34" s="273">
        <v>-9611</v>
      </c>
      <c r="N34" s="278">
        <v>-10142</v>
      </c>
      <c r="O34" s="302"/>
    </row>
    <row r="35" spans="1:15" ht="12" customHeight="1">
      <c r="A35" s="25"/>
      <c r="B35" s="25"/>
      <c r="C35" s="25" t="s">
        <v>24</v>
      </c>
      <c r="D35" s="273">
        <v>-6104</v>
      </c>
      <c r="E35" s="273">
        <v>-7233</v>
      </c>
      <c r="F35" s="278">
        <v>-6348</v>
      </c>
      <c r="G35" s="273">
        <v>-12407</v>
      </c>
      <c r="H35" s="273">
        <v>-8569</v>
      </c>
      <c r="I35" s="273">
        <v>-9379</v>
      </c>
      <c r="J35" s="278">
        <v>-10247</v>
      </c>
      <c r="K35" s="273">
        <v>-11489</v>
      </c>
      <c r="L35" s="273">
        <v>-6970</v>
      </c>
      <c r="M35" s="273">
        <v>-8851</v>
      </c>
      <c r="N35" s="278">
        <v>-8934</v>
      </c>
      <c r="O35" s="302"/>
    </row>
    <row r="36" spans="1:15" ht="12" customHeight="1">
      <c r="A36" s="280"/>
      <c r="B36" s="25"/>
      <c r="C36" s="25" t="s">
        <v>172</v>
      </c>
      <c r="D36" s="273">
        <v>-5650</v>
      </c>
      <c r="E36" s="273">
        <v>-3094</v>
      </c>
      <c r="F36" s="278">
        <v>-5514</v>
      </c>
      <c r="G36" s="273">
        <v>-11170</v>
      </c>
      <c r="H36" s="273">
        <v>-16515</v>
      </c>
      <c r="I36" s="273">
        <v>-9593</v>
      </c>
      <c r="J36" s="278">
        <v>-8426</v>
      </c>
      <c r="K36" s="273">
        <v>-14369</v>
      </c>
      <c r="L36" s="273">
        <v>-13231</v>
      </c>
      <c r="M36" s="273">
        <v>-7615</v>
      </c>
      <c r="N36" s="278">
        <v>-8600</v>
      </c>
      <c r="O36" s="302"/>
    </row>
    <row r="37" spans="1:15" ht="12" customHeight="1">
      <c r="A37" s="280"/>
      <c r="B37" s="25"/>
      <c r="C37" s="25" t="s">
        <v>173</v>
      </c>
      <c r="D37" s="273">
        <v>-2391</v>
      </c>
      <c r="E37" s="273">
        <v>-2473</v>
      </c>
      <c r="F37" s="278">
        <v>-2590</v>
      </c>
      <c r="G37" s="273">
        <v>-3372</v>
      </c>
      <c r="H37" s="273">
        <v>-2543</v>
      </c>
      <c r="I37" s="273">
        <v>-2914</v>
      </c>
      <c r="J37" s="278">
        <v>-2673</v>
      </c>
      <c r="K37" s="273">
        <v>-2975</v>
      </c>
      <c r="L37" s="273">
        <v>-2647</v>
      </c>
      <c r="M37" s="273">
        <v>-2522</v>
      </c>
      <c r="N37" s="278">
        <v>-2588</v>
      </c>
      <c r="O37" s="302"/>
    </row>
    <row r="38" spans="1:15" ht="12" customHeight="1">
      <c r="A38" s="280"/>
      <c r="B38" s="25"/>
      <c r="C38" s="25" t="s">
        <v>193</v>
      </c>
      <c r="D38" s="273">
        <v>-2066</v>
      </c>
      <c r="E38" s="273">
        <v>-1638</v>
      </c>
      <c r="F38" s="278">
        <v>-1772</v>
      </c>
      <c r="G38" s="273">
        <v>-1276</v>
      </c>
      <c r="H38" s="273">
        <v>-1703</v>
      </c>
      <c r="I38" s="273">
        <v>-1913</v>
      </c>
      <c r="J38" s="278">
        <v>-1406</v>
      </c>
      <c r="K38" s="273">
        <v>-3668</v>
      </c>
      <c r="L38" s="273">
        <v>-3238</v>
      </c>
      <c r="M38" s="273">
        <v>-2114</v>
      </c>
      <c r="N38" s="278">
        <v>-2838</v>
      </c>
      <c r="O38" s="302"/>
    </row>
    <row r="39" spans="1:15" ht="12" customHeight="1">
      <c r="A39" s="280"/>
      <c r="B39" s="25" t="s">
        <v>25</v>
      </c>
      <c r="C39" s="25"/>
      <c r="D39" s="273">
        <v>-43006</v>
      </c>
      <c r="E39" s="273">
        <v>-42783</v>
      </c>
      <c r="F39" s="278">
        <v>-45067</v>
      </c>
      <c r="G39" s="273">
        <v>-63122</v>
      </c>
      <c r="H39" s="273">
        <v>-59504</v>
      </c>
      <c r="I39" s="273">
        <v>-55534</v>
      </c>
      <c r="J39" s="278">
        <v>-53704</v>
      </c>
      <c r="K39" s="273">
        <v>-67728</v>
      </c>
      <c r="L39" s="273">
        <v>-53879</v>
      </c>
      <c r="M39" s="273">
        <v>-50242</v>
      </c>
      <c r="N39" s="278">
        <v>-54395</v>
      </c>
      <c r="O39" s="302"/>
    </row>
    <row r="40" spans="1:15" ht="12" customHeight="1">
      <c r="A40" s="280"/>
      <c r="B40" s="25" t="s">
        <v>26</v>
      </c>
      <c r="C40" s="25"/>
      <c r="D40" s="273">
        <v>-21218</v>
      </c>
      <c r="E40" s="273">
        <v>-23161</v>
      </c>
      <c r="F40" s="278">
        <v>-21628</v>
      </c>
      <c r="G40" s="273">
        <v>-28077</v>
      </c>
      <c r="H40" s="273">
        <v>-22601</v>
      </c>
      <c r="I40" s="273">
        <v>-23683</v>
      </c>
      <c r="J40" s="278">
        <v>-23061</v>
      </c>
      <c r="K40" s="273">
        <v>-27346</v>
      </c>
      <c r="L40" s="273">
        <v>-22563</v>
      </c>
      <c r="M40" s="273">
        <v>-23143</v>
      </c>
      <c r="N40" s="278">
        <v>-25858</v>
      </c>
      <c r="O40" s="302"/>
    </row>
    <row r="41" spans="1:15" ht="12" customHeight="1">
      <c r="A41" s="280"/>
      <c r="B41" s="25" t="s">
        <v>27</v>
      </c>
      <c r="C41" s="25"/>
      <c r="D41" s="273">
        <v>-25312</v>
      </c>
      <c r="E41" s="273">
        <v>-26128</v>
      </c>
      <c r="F41" s="278">
        <v>-26474</v>
      </c>
      <c r="G41" s="273">
        <v>-28983</v>
      </c>
      <c r="H41" s="273">
        <v>-24779</v>
      </c>
      <c r="I41" s="273">
        <v>-25514</v>
      </c>
      <c r="J41" s="278">
        <v>-27442</v>
      </c>
      <c r="K41" s="273">
        <v>-27006</v>
      </c>
      <c r="L41" s="273">
        <v>-24434</v>
      </c>
      <c r="M41" s="273">
        <v>-24511</v>
      </c>
      <c r="N41" s="278">
        <v>-25011</v>
      </c>
      <c r="O41" s="302"/>
    </row>
    <row r="42" spans="1:15" ht="12" customHeight="1">
      <c r="A42" s="280"/>
      <c r="B42" s="25" t="s">
        <v>194</v>
      </c>
      <c r="C42" s="12"/>
      <c r="D42" s="273">
        <v>-6085</v>
      </c>
      <c r="E42" s="273">
        <v>-6136</v>
      </c>
      <c r="F42" s="278">
        <v>-6152</v>
      </c>
      <c r="G42" s="273">
        <v>-5978</v>
      </c>
      <c r="H42" s="273"/>
      <c r="I42" s="273"/>
      <c r="J42" s="278"/>
      <c r="K42" s="273"/>
      <c r="L42" s="273"/>
      <c r="M42" s="273"/>
      <c r="N42" s="278"/>
      <c r="O42" s="302"/>
    </row>
    <row r="43" spans="1:15" ht="12" customHeight="1">
      <c r="A43" s="280"/>
      <c r="B43" s="25" t="s">
        <v>196</v>
      </c>
      <c r="C43" s="12"/>
      <c r="D43" s="273"/>
      <c r="E43" s="273"/>
      <c r="F43" s="278">
        <v>-4352</v>
      </c>
      <c r="G43" s="273">
        <v>-4389</v>
      </c>
      <c r="H43" s="273">
        <v>-5529</v>
      </c>
      <c r="I43" s="273">
        <v>-5342</v>
      </c>
      <c r="J43" s="278">
        <v>-6402</v>
      </c>
      <c r="K43" s="273">
        <v>-6666</v>
      </c>
      <c r="L43" s="273">
        <v>-6436</v>
      </c>
      <c r="M43" s="273">
        <v>-6425</v>
      </c>
      <c r="N43" s="278">
        <v>-6465</v>
      </c>
      <c r="O43" s="302"/>
    </row>
    <row r="44" spans="1:15" ht="12" customHeight="1">
      <c r="A44" s="280"/>
      <c r="B44" s="25" t="s">
        <v>195</v>
      </c>
      <c r="C44" s="12"/>
      <c r="D44" s="273"/>
      <c r="E44" s="273"/>
      <c r="F44" s="278"/>
      <c r="G44" s="273"/>
      <c r="H44" s="273">
        <v>-7321</v>
      </c>
      <c r="I44" s="273"/>
      <c r="J44" s="278">
        <v>-127</v>
      </c>
      <c r="K44" s="273"/>
      <c r="L44" s="273">
        <v>-7476</v>
      </c>
      <c r="M44" s="273"/>
      <c r="N44" s="278"/>
      <c r="O44" s="302"/>
    </row>
    <row r="45" spans="1:15" ht="12" customHeight="1">
      <c r="A45" s="280"/>
      <c r="B45" s="25" t="s">
        <v>28</v>
      </c>
      <c r="C45" s="25"/>
      <c r="D45" s="273">
        <v>-25562</v>
      </c>
      <c r="E45" s="273">
        <v>-24885</v>
      </c>
      <c r="F45" s="278">
        <v>-22827</v>
      </c>
      <c r="G45" s="273">
        <v>-28052</v>
      </c>
      <c r="H45" s="273">
        <v>-23483</v>
      </c>
      <c r="I45" s="273">
        <v>-23104</v>
      </c>
      <c r="J45" s="278">
        <v>-23355</v>
      </c>
      <c r="K45" s="273">
        <v>-26758</v>
      </c>
      <c r="L45" s="273">
        <v>-21478</v>
      </c>
      <c r="M45" s="273">
        <v>-23157</v>
      </c>
      <c r="N45" s="278">
        <v>-22228</v>
      </c>
      <c r="O45" s="302"/>
    </row>
    <row r="46" spans="1:15" ht="12" customHeight="1">
      <c r="A46" s="280"/>
      <c r="B46" s="25"/>
      <c r="C46" s="25"/>
      <c r="D46" s="273"/>
      <c r="E46" s="273"/>
      <c r="F46" s="278"/>
      <c r="G46" s="273"/>
      <c r="H46" s="273"/>
      <c r="I46" s="273"/>
      <c r="J46" s="278"/>
      <c r="K46" s="273"/>
      <c r="L46" s="273"/>
      <c r="M46" s="273"/>
      <c r="N46" s="278"/>
      <c r="O46" s="302"/>
    </row>
    <row r="47" spans="1:15" ht="12" customHeight="1">
      <c r="A47" s="27"/>
      <c r="B47" s="27" t="s">
        <v>29</v>
      </c>
      <c r="C47" s="34"/>
      <c r="D47" s="279">
        <v>-121183</v>
      </c>
      <c r="E47" s="279">
        <v>-123093</v>
      </c>
      <c r="F47" s="279">
        <v>-126500</v>
      </c>
      <c r="G47" s="279">
        <v>-158601</v>
      </c>
      <c r="H47" s="279">
        <v>-143217</v>
      </c>
      <c r="I47" s="279">
        <v>-133177</v>
      </c>
      <c r="J47" s="279">
        <v>-134091</v>
      </c>
      <c r="K47" s="279">
        <v>-155504</v>
      </c>
      <c r="L47" s="279">
        <v>-136266</v>
      </c>
      <c r="M47" s="279">
        <v>-127478</v>
      </c>
      <c r="N47" s="279">
        <v>-133957</v>
      </c>
      <c r="O47" s="302"/>
    </row>
    <row r="48" spans="1:15" ht="12" customHeight="1">
      <c r="A48" s="35"/>
      <c r="B48" s="35"/>
      <c r="C48" s="25"/>
      <c r="D48" s="273"/>
      <c r="E48" s="273"/>
      <c r="F48" s="278"/>
      <c r="G48" s="273"/>
      <c r="H48" s="273"/>
      <c r="I48" s="273"/>
      <c r="J48" s="278"/>
      <c r="K48" s="273"/>
      <c r="L48" s="273"/>
      <c r="M48" s="273"/>
      <c r="N48" s="278"/>
      <c r="O48" s="302"/>
    </row>
    <row r="49" spans="1:15" ht="12" customHeight="1">
      <c r="A49" s="27"/>
      <c r="B49" s="27" t="s">
        <v>30</v>
      </c>
      <c r="C49" s="34"/>
      <c r="D49" s="279">
        <v>799</v>
      </c>
      <c r="E49" s="279">
        <v>1128</v>
      </c>
      <c r="F49" s="279">
        <v>6475</v>
      </c>
      <c r="G49" s="279">
        <v>1768</v>
      </c>
      <c r="H49" s="279">
        <v>856</v>
      </c>
      <c r="I49" s="279">
        <v>507</v>
      </c>
      <c r="J49" s="279">
        <v>316</v>
      </c>
      <c r="K49" s="279">
        <v>1510</v>
      </c>
      <c r="L49" s="279">
        <v>467</v>
      </c>
      <c r="M49" s="279">
        <v>794</v>
      </c>
      <c r="N49" s="279">
        <v>663</v>
      </c>
      <c r="O49" s="302"/>
    </row>
    <row r="50" spans="1:15" ht="12" customHeight="1">
      <c r="A50" s="25"/>
      <c r="B50" s="25"/>
      <c r="C50" s="25"/>
      <c r="D50" s="273"/>
      <c r="E50" s="273"/>
      <c r="F50" s="278"/>
      <c r="G50" s="273"/>
      <c r="H50" s="273"/>
      <c r="I50" s="273"/>
      <c r="J50" s="278"/>
      <c r="K50" s="273"/>
      <c r="L50" s="273"/>
      <c r="M50" s="273"/>
      <c r="N50" s="278"/>
      <c r="O50" s="302"/>
    </row>
    <row r="51" spans="1:15" ht="12" customHeight="1">
      <c r="A51" s="27" t="s">
        <v>31</v>
      </c>
      <c r="B51" s="34"/>
      <c r="C51" s="34"/>
      <c r="D51" s="279">
        <v>26264</v>
      </c>
      <c r="E51" s="279">
        <v>23497</v>
      </c>
      <c r="F51" s="279">
        <v>30120</v>
      </c>
      <c r="G51" s="279">
        <v>8040</v>
      </c>
      <c r="H51" s="279">
        <v>14248</v>
      </c>
      <c r="I51" s="279">
        <v>24237</v>
      </c>
      <c r="J51" s="279">
        <v>24489</v>
      </c>
      <c r="K51" s="279">
        <v>11747</v>
      </c>
      <c r="L51" s="279">
        <v>16094</v>
      </c>
      <c r="M51" s="279">
        <v>25102</v>
      </c>
      <c r="N51" s="279">
        <v>24210</v>
      </c>
      <c r="O51" s="302"/>
    </row>
    <row r="52" spans="1:15" ht="12" customHeight="1">
      <c r="A52" s="25"/>
      <c r="B52" s="25"/>
      <c r="C52" s="25"/>
      <c r="D52" s="273"/>
      <c r="E52" s="273"/>
      <c r="F52" s="278"/>
      <c r="G52" s="273"/>
      <c r="H52" s="273"/>
      <c r="I52" s="273"/>
      <c r="J52" s="278"/>
      <c r="K52" s="273"/>
      <c r="L52" s="273"/>
      <c r="M52" s="273"/>
      <c r="N52" s="278"/>
      <c r="O52" s="302"/>
    </row>
    <row r="53" spans="1:15" ht="12" customHeight="1">
      <c r="A53" s="280"/>
      <c r="B53" s="25" t="s">
        <v>32</v>
      </c>
      <c r="C53" s="29"/>
      <c r="D53" s="273">
        <v>-7600</v>
      </c>
      <c r="E53" s="273">
        <v>-7313</v>
      </c>
      <c r="F53" s="278">
        <v>-5243</v>
      </c>
      <c r="G53" s="273">
        <v>-8442</v>
      </c>
      <c r="H53" s="273">
        <v>-7745</v>
      </c>
      <c r="I53" s="273">
        <v>-6549</v>
      </c>
      <c r="J53" s="278">
        <v>-9240</v>
      </c>
      <c r="K53" s="273">
        <v>-8026</v>
      </c>
      <c r="L53" s="273">
        <v>-6046</v>
      </c>
      <c r="M53" s="273">
        <v>-7767</v>
      </c>
      <c r="N53" s="278">
        <v>-6640</v>
      </c>
      <c r="O53" s="302"/>
    </row>
    <row r="54" spans="1:15" ht="12" customHeight="1">
      <c r="A54" s="280"/>
      <c r="B54" s="25"/>
      <c r="C54" s="25"/>
      <c r="D54" s="273"/>
      <c r="E54" s="273"/>
      <c r="F54" s="278"/>
      <c r="G54" s="273"/>
      <c r="H54" s="273"/>
      <c r="I54" s="273"/>
      <c r="J54" s="278"/>
      <c r="K54" s="273"/>
      <c r="L54" s="273"/>
      <c r="M54" s="273"/>
      <c r="N54" s="278"/>
      <c r="O54" s="302"/>
    </row>
    <row r="55" spans="1:15" ht="12" customHeight="1">
      <c r="A55" s="280"/>
      <c r="B55" s="25" t="s">
        <v>33</v>
      </c>
      <c r="C55" s="25"/>
      <c r="D55" s="273">
        <v>0</v>
      </c>
      <c r="E55" s="273">
        <v>0</v>
      </c>
      <c r="F55" s="278">
        <v>0</v>
      </c>
      <c r="G55" s="273">
        <v>0</v>
      </c>
      <c r="H55" s="273">
        <v>0</v>
      </c>
      <c r="I55" s="273">
        <v>0</v>
      </c>
      <c r="J55" s="278">
        <v>0</v>
      </c>
      <c r="K55" s="273">
        <v>0</v>
      </c>
      <c r="L55" s="273">
        <v>0</v>
      </c>
      <c r="M55" s="273">
        <v>9</v>
      </c>
      <c r="N55" s="278">
        <v>-14</v>
      </c>
      <c r="O55" s="302"/>
    </row>
    <row r="56" spans="1:15" ht="12" customHeight="1">
      <c r="A56" s="25"/>
      <c r="B56" s="25"/>
      <c r="C56" s="25"/>
      <c r="D56" s="273"/>
      <c r="E56" s="273"/>
      <c r="F56" s="278"/>
      <c r="G56" s="273"/>
      <c r="H56" s="273"/>
      <c r="I56" s="273"/>
      <c r="J56" s="278"/>
      <c r="K56" s="273"/>
      <c r="L56" s="273"/>
      <c r="M56" s="273"/>
      <c r="N56" s="278"/>
      <c r="O56" s="302"/>
    </row>
    <row r="57" spans="1:15" ht="12" customHeight="1">
      <c r="A57" s="27" t="s">
        <v>34</v>
      </c>
      <c r="B57" s="34"/>
      <c r="C57" s="34"/>
      <c r="D57" s="279">
        <v>18664</v>
      </c>
      <c r="E57" s="279">
        <v>16184</v>
      </c>
      <c r="F57" s="279">
        <v>24877</v>
      </c>
      <c r="G57" s="279">
        <v>-402</v>
      </c>
      <c r="H57" s="279">
        <v>6503</v>
      </c>
      <c r="I57" s="279">
        <v>17688</v>
      </c>
      <c r="J57" s="279">
        <v>15249</v>
      </c>
      <c r="K57" s="279">
        <v>3721</v>
      </c>
      <c r="L57" s="279">
        <v>10048</v>
      </c>
      <c r="M57" s="279">
        <v>17344</v>
      </c>
      <c r="N57" s="279">
        <v>17556</v>
      </c>
      <c r="O57" s="302"/>
    </row>
    <row r="58" spans="1:15" ht="12" customHeight="1">
      <c r="A58" s="25"/>
      <c r="B58" s="25"/>
      <c r="C58" s="25"/>
      <c r="D58" s="273"/>
      <c r="E58" s="273"/>
      <c r="F58" s="278"/>
      <c r="G58" s="273"/>
      <c r="H58" s="273"/>
      <c r="I58" s="273"/>
      <c r="J58" s="278"/>
      <c r="K58" s="273"/>
      <c r="L58" s="273"/>
      <c r="M58" s="273"/>
      <c r="N58" s="278"/>
      <c r="O58" s="302"/>
    </row>
    <row r="59" spans="1:15" ht="12" customHeight="1">
      <c r="A59" s="280"/>
      <c r="B59" s="25" t="s">
        <v>35</v>
      </c>
      <c r="C59" s="25"/>
      <c r="D59" s="273">
        <v>-3724</v>
      </c>
      <c r="E59" s="273">
        <v>-3113</v>
      </c>
      <c r="F59" s="278">
        <v>-5860</v>
      </c>
      <c r="G59" s="273">
        <v>-771</v>
      </c>
      <c r="H59" s="273">
        <v>-3574</v>
      </c>
      <c r="I59" s="273">
        <v>-3851</v>
      </c>
      <c r="J59" s="278">
        <v>-4405</v>
      </c>
      <c r="K59" s="273">
        <v>-2476</v>
      </c>
      <c r="L59" s="273">
        <v>-5058</v>
      </c>
      <c r="M59" s="273">
        <v>-4757</v>
      </c>
      <c r="N59" s="278">
        <v>-5759</v>
      </c>
      <c r="O59" s="302"/>
    </row>
    <row r="60" spans="1:15" ht="12" customHeight="1">
      <c r="A60" s="25"/>
      <c r="B60" s="25"/>
      <c r="C60" s="25"/>
      <c r="D60" s="281"/>
      <c r="E60" s="281"/>
      <c r="F60" s="282"/>
      <c r="G60" s="281"/>
      <c r="H60" s="281"/>
      <c r="I60" s="281"/>
      <c r="J60" s="282"/>
      <c r="K60" s="281"/>
      <c r="L60" s="281"/>
      <c r="M60" s="281"/>
      <c r="N60" s="282"/>
      <c r="O60" s="302"/>
    </row>
    <row r="61" spans="1:15" s="14" customFormat="1" ht="12" customHeight="1">
      <c r="A61" s="35" t="s">
        <v>36</v>
      </c>
      <c r="B61" s="35"/>
      <c r="C61" s="35"/>
      <c r="D61" s="281">
        <v>14940</v>
      </c>
      <c r="E61" s="281">
        <v>13071</v>
      </c>
      <c r="F61" s="282">
        <v>19017</v>
      </c>
      <c r="G61" s="281">
        <v>-1173</v>
      </c>
      <c r="H61" s="281">
        <v>2929</v>
      </c>
      <c r="I61" s="281">
        <v>13837</v>
      </c>
      <c r="J61" s="282">
        <v>10844</v>
      </c>
      <c r="K61" s="281">
        <v>1245</v>
      </c>
      <c r="L61" s="281">
        <v>4990</v>
      </c>
      <c r="M61" s="281">
        <v>12587</v>
      </c>
      <c r="N61" s="282">
        <v>11797</v>
      </c>
      <c r="O61" s="302"/>
    </row>
    <row r="62" spans="1:15" ht="12" customHeight="1">
      <c r="A62" s="25"/>
      <c r="B62" s="25"/>
      <c r="C62" s="25"/>
      <c r="D62" s="273"/>
      <c r="E62" s="273"/>
      <c r="F62" s="278"/>
      <c r="G62" s="273"/>
      <c r="H62" s="273"/>
      <c r="I62" s="273"/>
      <c r="J62" s="278"/>
      <c r="K62" s="273"/>
      <c r="L62" s="273"/>
      <c r="M62" s="273"/>
      <c r="N62" s="278"/>
      <c r="O62" s="302"/>
    </row>
    <row r="63" spans="1:15" ht="12" customHeight="1">
      <c r="A63" s="25" t="s">
        <v>37</v>
      </c>
      <c r="B63" s="25"/>
      <c r="C63" s="25"/>
      <c r="D63" s="273"/>
      <c r="E63" s="273"/>
      <c r="F63" s="278"/>
      <c r="G63" s="273"/>
      <c r="H63" s="273"/>
      <c r="I63" s="273"/>
      <c r="J63" s="278"/>
      <c r="K63" s="273"/>
      <c r="L63" s="273"/>
      <c r="M63" s="273"/>
      <c r="N63" s="278"/>
      <c r="O63" s="302"/>
    </row>
    <row r="64" spans="1:15" s="14" customFormat="1" ht="12" customHeight="1">
      <c r="A64" s="27" t="s">
        <v>38</v>
      </c>
      <c r="B64" s="27"/>
      <c r="C64" s="27"/>
      <c r="D64" s="279">
        <v>13018</v>
      </c>
      <c r="E64" s="279">
        <v>10679</v>
      </c>
      <c r="F64" s="279">
        <v>14775</v>
      </c>
      <c r="G64" s="279">
        <v>-1613</v>
      </c>
      <c r="H64" s="279">
        <v>1695</v>
      </c>
      <c r="I64" s="279">
        <v>12207</v>
      </c>
      <c r="J64" s="279">
        <v>9305</v>
      </c>
      <c r="K64" s="279">
        <v>253</v>
      </c>
      <c r="L64" s="279">
        <v>4828</v>
      </c>
      <c r="M64" s="279">
        <v>11583</v>
      </c>
      <c r="N64" s="279">
        <v>10660</v>
      </c>
      <c r="O64" s="302"/>
    </row>
    <row r="65" spans="1:135" ht="12" customHeight="1">
      <c r="A65" s="25" t="s">
        <v>39</v>
      </c>
      <c r="B65" s="29"/>
      <c r="C65" s="25"/>
      <c r="D65" s="273">
        <v>1922</v>
      </c>
      <c r="E65" s="273">
        <v>2392</v>
      </c>
      <c r="F65" s="278">
        <v>4242</v>
      </c>
      <c r="G65" s="273">
        <v>440</v>
      </c>
      <c r="H65" s="273">
        <v>1234</v>
      </c>
      <c r="I65" s="273">
        <v>1630</v>
      </c>
      <c r="J65" s="278">
        <v>1539</v>
      </c>
      <c r="K65" s="273">
        <v>992</v>
      </c>
      <c r="L65" s="273">
        <v>162</v>
      </c>
      <c r="M65" s="273">
        <v>1004</v>
      </c>
      <c r="N65" s="278">
        <v>1137</v>
      </c>
      <c r="O65" s="302"/>
    </row>
    <row r="66" spans="1:135" ht="12" customHeight="1">
      <c r="A66" s="30"/>
      <c r="B66" s="23"/>
      <c r="C66" s="23"/>
      <c r="D66" s="273">
        <v>14940</v>
      </c>
      <c r="E66" s="273">
        <v>13071</v>
      </c>
      <c r="F66" s="278">
        <v>19017</v>
      </c>
      <c r="G66" s="273">
        <v>-1173</v>
      </c>
      <c r="H66" s="273">
        <v>2929</v>
      </c>
      <c r="I66" s="273">
        <v>13837</v>
      </c>
      <c r="J66" s="278">
        <v>10844</v>
      </c>
      <c r="K66" s="273">
        <v>1245</v>
      </c>
      <c r="L66" s="273">
        <v>4990</v>
      </c>
      <c r="M66" s="273">
        <v>12587</v>
      </c>
      <c r="N66" s="278">
        <v>11797</v>
      </c>
      <c r="O66" s="302"/>
    </row>
    <row r="67" spans="1:135" ht="12" customHeight="1">
      <c r="A67" s="30"/>
      <c r="B67" s="23"/>
      <c r="C67" s="23"/>
      <c r="D67" s="273"/>
      <c r="E67" s="273"/>
      <c r="F67" s="278"/>
      <c r="G67" s="273"/>
      <c r="H67" s="273"/>
      <c r="I67" s="273"/>
      <c r="J67" s="278"/>
      <c r="K67" s="273"/>
      <c r="L67" s="273"/>
      <c r="M67" s="273"/>
      <c r="N67" s="278"/>
      <c r="O67" s="302"/>
    </row>
    <row r="68" spans="1:135" ht="12" customHeight="1">
      <c r="A68" s="30" t="s">
        <v>40</v>
      </c>
      <c r="B68" s="23"/>
      <c r="C68" s="23"/>
      <c r="D68" s="273">
        <v>12.49</v>
      </c>
      <c r="E68" s="273">
        <v>10.24</v>
      </c>
      <c r="F68" s="278">
        <v>14.179999999999996</v>
      </c>
      <c r="G68" s="273">
        <v>-1.55</v>
      </c>
      <c r="H68" s="273">
        <v>1.63</v>
      </c>
      <c r="I68" s="273">
        <v>11.71</v>
      </c>
      <c r="J68" s="278">
        <v>8.9235833547456966</v>
      </c>
      <c r="K68" s="273">
        <v>0.24262940233752409</v>
      </c>
      <c r="L68" s="273">
        <v>4.6300978438164702</v>
      </c>
      <c r="M68" s="273">
        <v>12.071052518665674</v>
      </c>
      <c r="N68" s="278">
        <v>11.31343502</v>
      </c>
      <c r="O68" s="302"/>
    </row>
    <row r="69" spans="1:135" ht="12" customHeight="1">
      <c r="A69" s="30"/>
      <c r="B69" s="23"/>
      <c r="C69" s="23"/>
      <c r="D69" s="273"/>
      <c r="E69" s="273"/>
      <c r="F69" s="278"/>
      <c r="G69" s="273"/>
      <c r="H69" s="273"/>
      <c r="I69" s="273"/>
      <c r="J69" s="278"/>
      <c r="K69" s="273"/>
      <c r="L69" s="273"/>
      <c r="M69" s="273"/>
      <c r="N69" s="278"/>
      <c r="O69" s="302"/>
    </row>
    <row r="70" spans="1:135" s="14" customFormat="1" ht="12" customHeight="1">
      <c r="A70" s="283" t="s">
        <v>41</v>
      </c>
      <c r="B70" s="35"/>
      <c r="C70" s="36"/>
      <c r="D70" s="281">
        <v>51576</v>
      </c>
      <c r="E70" s="281">
        <v>49625</v>
      </c>
      <c r="F70" s="282">
        <v>56594</v>
      </c>
      <c r="G70" s="281">
        <v>37023</v>
      </c>
      <c r="H70" s="281">
        <v>39027</v>
      </c>
      <c r="I70" s="281">
        <v>49751</v>
      </c>
      <c r="J70" s="282">
        <v>51931</v>
      </c>
      <c r="K70" s="281">
        <v>38753</v>
      </c>
      <c r="L70" s="281">
        <v>40528</v>
      </c>
      <c r="M70" s="281">
        <v>49613</v>
      </c>
      <c r="N70" s="282">
        <v>49221</v>
      </c>
      <c r="O70" s="302"/>
    </row>
    <row r="71" spans="1:135" s="16" customFormat="1" ht="12" customHeight="1" thickBot="1">
      <c r="A71" s="286" t="s">
        <v>42</v>
      </c>
      <c r="B71" s="252"/>
      <c r="C71" s="253"/>
      <c r="D71" s="284">
        <v>0.35169930718455078</v>
      </c>
      <c r="E71" s="284">
        <v>0.34115439083746957</v>
      </c>
      <c r="F71" s="285">
        <v>0.37692896866362519</v>
      </c>
      <c r="G71" s="284">
        <v>0.22455465722101253</v>
      </c>
      <c r="H71" s="284">
        <v>0.24920023753424134</v>
      </c>
      <c r="I71" s="284">
        <v>0.31707317073170732</v>
      </c>
      <c r="J71" s="285">
        <v>0.32812894909771018</v>
      </c>
      <c r="K71" s="284">
        <v>0.23381661749355923</v>
      </c>
      <c r="L71" s="284">
        <v>0.26681940576590102</v>
      </c>
      <c r="M71" s="284">
        <v>0.32686150237834849</v>
      </c>
      <c r="N71" s="285">
        <v>0.31250634904510399</v>
      </c>
      <c r="O71" s="302"/>
      <c r="P71" s="254"/>
      <c r="Q71" s="254"/>
      <c r="R71" s="254"/>
      <c r="S71" s="254"/>
      <c r="T71" s="254"/>
      <c r="U71" s="254"/>
      <c r="V71" s="254"/>
      <c r="W71" s="254"/>
      <c r="X71" s="254"/>
      <c r="Y71" s="254"/>
      <c r="Z71" s="254"/>
      <c r="AA71" s="254"/>
      <c r="AB71" s="254"/>
      <c r="AC71" s="254"/>
      <c r="AD71" s="254"/>
      <c r="AE71" s="254"/>
      <c r="AF71" s="254"/>
      <c r="AG71" s="254"/>
      <c r="AH71" s="254"/>
      <c r="AI71" s="254"/>
      <c r="AJ71" s="254"/>
      <c r="AK71" s="254"/>
      <c r="AL71" s="254"/>
      <c r="AM71" s="254"/>
      <c r="AN71" s="254"/>
      <c r="AO71" s="254"/>
      <c r="AP71" s="254"/>
      <c r="AQ71" s="254"/>
      <c r="AR71" s="254"/>
      <c r="AS71" s="254"/>
      <c r="AT71" s="254"/>
      <c r="AU71" s="254"/>
      <c r="AV71" s="254"/>
      <c r="AW71" s="254"/>
      <c r="AX71" s="254"/>
      <c r="AY71" s="254"/>
      <c r="AZ71" s="254"/>
      <c r="BA71" s="254"/>
      <c r="BB71" s="254"/>
      <c r="BC71" s="254"/>
      <c r="BD71" s="254"/>
      <c r="BE71" s="254"/>
      <c r="BF71" s="254"/>
      <c r="BG71" s="254"/>
      <c r="BH71" s="254"/>
      <c r="BI71" s="254"/>
      <c r="BJ71" s="254"/>
      <c r="BK71" s="254"/>
      <c r="BL71" s="254"/>
      <c r="BM71" s="254"/>
      <c r="BN71" s="254"/>
      <c r="BO71" s="254"/>
      <c r="BP71" s="254"/>
      <c r="BQ71" s="254"/>
      <c r="BR71" s="254"/>
      <c r="BS71" s="254"/>
      <c r="BT71" s="254"/>
      <c r="BU71" s="254"/>
      <c r="BV71" s="254"/>
      <c r="BW71" s="254"/>
      <c r="BX71" s="254"/>
      <c r="BY71" s="254"/>
      <c r="BZ71" s="254"/>
      <c r="CA71" s="254"/>
      <c r="CB71" s="254"/>
      <c r="CC71" s="254"/>
      <c r="CD71" s="254"/>
      <c r="CE71" s="254"/>
      <c r="CF71" s="254"/>
      <c r="CG71" s="254"/>
      <c r="CH71" s="254"/>
      <c r="CI71" s="254"/>
      <c r="CJ71" s="254"/>
      <c r="CK71" s="254"/>
      <c r="CL71" s="254"/>
      <c r="CM71" s="254"/>
      <c r="CN71" s="254"/>
      <c r="CO71" s="254"/>
      <c r="CP71" s="254"/>
      <c r="CQ71" s="254"/>
      <c r="CR71" s="254"/>
      <c r="CS71" s="254"/>
      <c r="CT71" s="254"/>
      <c r="CU71" s="254"/>
      <c r="CV71" s="254"/>
      <c r="CW71" s="254"/>
      <c r="CX71" s="254"/>
      <c r="CY71" s="254"/>
      <c r="CZ71" s="254"/>
      <c r="DA71" s="254"/>
      <c r="DB71" s="254"/>
      <c r="DC71" s="254"/>
      <c r="DD71" s="254"/>
      <c r="DE71" s="254"/>
      <c r="DF71" s="254"/>
      <c r="DG71" s="254"/>
      <c r="DH71" s="254"/>
      <c r="DI71" s="254"/>
      <c r="DJ71" s="254"/>
      <c r="DK71" s="254"/>
      <c r="DL71" s="254"/>
      <c r="DM71" s="254"/>
      <c r="DN71" s="254"/>
      <c r="DO71" s="254"/>
      <c r="DP71" s="254"/>
      <c r="DQ71" s="254"/>
      <c r="DR71" s="254"/>
      <c r="DS71" s="254"/>
      <c r="DT71" s="254"/>
      <c r="DU71" s="254"/>
      <c r="DV71" s="254"/>
      <c r="DW71" s="254"/>
      <c r="DX71" s="254"/>
      <c r="DY71" s="254"/>
      <c r="DZ71" s="254"/>
      <c r="EA71" s="254"/>
      <c r="EB71" s="254"/>
      <c r="EC71" s="254"/>
      <c r="ED71" s="254"/>
      <c r="EE71" s="254"/>
    </row>
    <row r="72" spans="1:135" ht="12" customHeight="1">
      <c r="C72" s="15"/>
      <c r="F72" s="17"/>
      <c r="J72" s="17"/>
      <c r="N72" s="13"/>
    </row>
    <row r="73" spans="1:135" ht="12" customHeight="1">
      <c r="F73" s="17"/>
      <c r="J73" s="17"/>
    </row>
    <row r="74" spans="1:135" ht="12" customHeight="1">
      <c r="F74" s="17"/>
      <c r="J74" s="13"/>
    </row>
    <row r="75" spans="1:135" ht="12" customHeight="1">
      <c r="F75" s="17"/>
      <c r="J75" s="17"/>
    </row>
    <row r="76" spans="1:135" ht="12" customHeight="1">
      <c r="F76" s="17"/>
      <c r="J76" s="17"/>
    </row>
    <row r="77" spans="1:135" ht="12" customHeight="1">
      <c r="F77" s="258"/>
      <c r="J77" s="258"/>
    </row>
    <row r="78" spans="1:135" ht="12" customHeight="1">
      <c r="F78" s="17"/>
      <c r="J78" s="17"/>
    </row>
    <row r="79" spans="1:135" ht="12" customHeight="1">
      <c r="F79" s="17"/>
      <c r="J79" s="17"/>
    </row>
    <row r="80" spans="1:135" ht="12" customHeight="1">
      <c r="F80" s="17"/>
      <c r="J80" s="17"/>
    </row>
  </sheetData>
  <pageMargins left="0.39370078740157483" right="0.39370078740157483" top="0.39370078740157483" bottom="0.39370078740157483" header="0.51181102362204722" footer="0.51181102362204722"/>
  <pageSetup paperSize="9" scale="65" orientation="landscape" horizontalDpi="1200" verticalDpi="1200" r:id="rId1"/>
  <headerFooter alignWithMargins="0"/>
  <rowBreaks count="1" manualBreakCount="1">
    <brk id="70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N78"/>
  <sheetViews>
    <sheetView zoomScaleNormal="100" zoomScaleSheetLayoutView="90" workbookViewId="0">
      <pane xSplit="3" ySplit="4" topLeftCell="F38" activePane="bottomRight" state="frozen"/>
      <selection pane="topRight"/>
      <selection pane="bottomLeft"/>
      <selection pane="bottomRight" activeCell="N70" sqref="N70"/>
    </sheetView>
  </sheetViews>
  <sheetFormatPr defaultRowHeight="12.75"/>
  <cols>
    <col min="1" max="2" width="5.7109375" style="41" customWidth="1"/>
    <col min="3" max="3" width="35.85546875" style="41" bestFit="1" customWidth="1"/>
    <col min="4" max="14" width="12.7109375" style="1" customWidth="1"/>
    <col min="15" max="16384" width="9.140625" style="1"/>
  </cols>
  <sheetData>
    <row r="1" spans="1:14" ht="12" customHeight="1">
      <c r="A1" s="50" t="s">
        <v>43</v>
      </c>
      <c r="B1" s="255"/>
      <c r="C1" s="255"/>
      <c r="D1" s="70">
        <v>2012</v>
      </c>
      <c r="E1" s="70">
        <v>2012</v>
      </c>
      <c r="F1" s="70">
        <v>2012</v>
      </c>
      <c r="G1" s="70">
        <v>2012</v>
      </c>
      <c r="H1" s="70">
        <v>2013</v>
      </c>
      <c r="I1" s="70">
        <v>2013</v>
      </c>
      <c r="J1" s="70">
        <v>2013</v>
      </c>
      <c r="K1" s="70">
        <v>2013</v>
      </c>
      <c r="L1" s="70">
        <v>2014</v>
      </c>
      <c r="M1" s="70">
        <v>2014</v>
      </c>
      <c r="N1" s="70">
        <v>2014</v>
      </c>
    </row>
    <row r="2" spans="1:14" ht="12" customHeight="1">
      <c r="A2" s="51" t="s">
        <v>44</v>
      </c>
      <c r="B2" s="52"/>
      <c r="C2" s="52"/>
      <c r="D2" s="71" t="s">
        <v>1</v>
      </c>
      <c r="E2" s="72" t="s">
        <v>2</v>
      </c>
      <c r="F2" s="71" t="s">
        <v>3</v>
      </c>
      <c r="G2" s="71" t="s">
        <v>4</v>
      </c>
      <c r="H2" s="71" t="s">
        <v>1</v>
      </c>
      <c r="I2" s="72" t="s">
        <v>2</v>
      </c>
      <c r="J2" s="71" t="s">
        <v>3</v>
      </c>
      <c r="K2" s="71" t="s">
        <v>4</v>
      </c>
      <c r="L2" s="71" t="s">
        <v>1</v>
      </c>
      <c r="M2" s="72" t="s">
        <v>2</v>
      </c>
      <c r="N2" s="71" t="s">
        <v>3</v>
      </c>
    </row>
    <row r="3" spans="1:14" ht="12" customHeight="1">
      <c r="A3" s="51"/>
      <c r="B3" s="52"/>
      <c r="C3" s="52"/>
      <c r="D3" s="72"/>
      <c r="E3" s="72"/>
      <c r="F3" s="261"/>
      <c r="G3" s="72"/>
      <c r="H3" s="72"/>
      <c r="I3" s="72"/>
      <c r="J3" s="261"/>
      <c r="K3" s="72"/>
      <c r="L3" s="72"/>
      <c r="M3" s="72"/>
      <c r="N3" s="72"/>
    </row>
    <row r="4" spans="1:14" ht="12" customHeight="1">
      <c r="A4" s="53" t="s">
        <v>5</v>
      </c>
      <c r="B4" s="54"/>
      <c r="C4" s="54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</row>
    <row r="5" spans="1:14" ht="12" customHeight="1">
      <c r="A5" s="38"/>
      <c r="B5" s="39"/>
      <c r="C5" s="40"/>
      <c r="D5" s="79"/>
      <c r="E5" s="290"/>
      <c r="F5" s="291"/>
      <c r="G5" s="79"/>
      <c r="H5" s="79"/>
      <c r="I5" s="290"/>
      <c r="J5" s="291"/>
      <c r="K5" s="79"/>
      <c r="L5" s="79"/>
      <c r="M5" s="290"/>
      <c r="N5" s="78"/>
    </row>
    <row r="6" spans="1:14" ht="12" customHeight="1">
      <c r="A6" s="42" t="s">
        <v>45</v>
      </c>
      <c r="B6" s="43"/>
      <c r="C6" s="43"/>
      <c r="D6" s="81"/>
      <c r="E6" s="81"/>
      <c r="F6" s="80"/>
      <c r="G6" s="81"/>
      <c r="H6" s="81"/>
      <c r="I6" s="81"/>
      <c r="J6" s="80"/>
      <c r="K6" s="81"/>
      <c r="L6" s="81"/>
      <c r="M6" s="81"/>
      <c r="N6" s="80"/>
    </row>
    <row r="7" spans="1:14" ht="12" customHeight="1">
      <c r="A7" s="44"/>
      <c r="B7" s="43"/>
      <c r="C7" s="43"/>
      <c r="D7" s="83"/>
      <c r="E7" s="83"/>
      <c r="F7" s="82"/>
      <c r="G7" s="83"/>
      <c r="H7" s="83"/>
      <c r="I7" s="83"/>
      <c r="J7" s="82"/>
      <c r="K7" s="83"/>
      <c r="L7" s="83"/>
      <c r="M7" s="83"/>
      <c r="N7" s="82"/>
    </row>
    <row r="8" spans="1:14" ht="12" customHeight="1">
      <c r="A8" s="43"/>
      <c r="B8" s="45" t="s">
        <v>46</v>
      </c>
      <c r="C8" s="43"/>
      <c r="D8" s="83"/>
      <c r="E8" s="83"/>
      <c r="F8" s="82"/>
      <c r="G8" s="83"/>
      <c r="H8" s="83"/>
      <c r="I8" s="83"/>
      <c r="J8" s="82"/>
      <c r="K8" s="83"/>
      <c r="L8" s="83"/>
      <c r="M8" s="83"/>
      <c r="N8" s="82"/>
    </row>
    <row r="9" spans="1:14" ht="12" customHeight="1">
      <c r="A9" s="43"/>
      <c r="B9" s="43"/>
      <c r="C9" s="43"/>
      <c r="D9" s="81"/>
      <c r="E9" s="81"/>
      <c r="F9" s="80"/>
      <c r="G9" s="81"/>
      <c r="H9" s="81"/>
      <c r="I9" s="81"/>
      <c r="J9" s="80"/>
      <c r="K9" s="81"/>
      <c r="L9" s="81"/>
      <c r="M9" s="81"/>
      <c r="N9" s="80"/>
    </row>
    <row r="10" spans="1:14" ht="12" customHeight="1">
      <c r="A10" s="43"/>
      <c r="B10" s="43"/>
      <c r="C10" s="43" t="s">
        <v>47</v>
      </c>
      <c r="D10" s="85">
        <v>41364</v>
      </c>
      <c r="E10" s="85">
        <v>11992</v>
      </c>
      <c r="F10" s="84">
        <v>13867</v>
      </c>
      <c r="G10" s="85">
        <v>15211</v>
      </c>
      <c r="H10" s="85">
        <v>34799</v>
      </c>
      <c r="I10" s="85">
        <v>15118</v>
      </c>
      <c r="J10" s="84">
        <v>15922</v>
      </c>
      <c r="K10" s="85">
        <v>14633</v>
      </c>
      <c r="L10" s="85">
        <v>13748</v>
      </c>
      <c r="M10" s="85">
        <v>13967</v>
      </c>
      <c r="N10" s="84">
        <v>12460</v>
      </c>
    </row>
    <row r="11" spans="1:14" ht="12" customHeight="1">
      <c r="A11" s="43"/>
      <c r="B11" s="43"/>
      <c r="C11" s="43" t="s">
        <v>179</v>
      </c>
      <c r="D11" s="85">
        <v>124909</v>
      </c>
      <c r="E11" s="85">
        <v>117071</v>
      </c>
      <c r="F11" s="84">
        <v>112468</v>
      </c>
      <c r="G11" s="85">
        <v>130709</v>
      </c>
      <c r="H11" s="85">
        <v>134618</v>
      </c>
      <c r="I11" s="85">
        <v>134217</v>
      </c>
      <c r="J11" s="84">
        <v>140790</v>
      </c>
      <c r="K11" s="85">
        <f>136972-260</f>
        <v>136712</v>
      </c>
      <c r="L11" s="85">
        <v>137239</v>
      </c>
      <c r="M11" s="85">
        <v>139603</v>
      </c>
      <c r="N11" s="84">
        <v>145135</v>
      </c>
    </row>
    <row r="12" spans="1:14" ht="12" customHeight="1">
      <c r="A12" s="43"/>
      <c r="B12" s="43"/>
      <c r="C12" s="43" t="s">
        <v>180</v>
      </c>
      <c r="D12" s="85">
        <v>38259</v>
      </c>
      <c r="E12" s="85">
        <v>36461</v>
      </c>
      <c r="F12" s="84">
        <v>40038</v>
      </c>
      <c r="G12" s="85">
        <v>53966</v>
      </c>
      <c r="H12" s="85">
        <v>42560</v>
      </c>
      <c r="I12" s="85">
        <v>31009</v>
      </c>
      <c r="J12" s="84">
        <v>24354</v>
      </c>
      <c r="K12" s="85">
        <v>28615</v>
      </c>
      <c r="L12" s="85">
        <v>33916</v>
      </c>
      <c r="M12" s="85">
        <v>14420</v>
      </c>
      <c r="N12" s="84">
        <v>18137</v>
      </c>
    </row>
    <row r="13" spans="1:14" ht="12" customHeight="1">
      <c r="A13" s="43"/>
      <c r="B13" s="43"/>
      <c r="C13" s="43" t="s">
        <v>181</v>
      </c>
      <c r="D13" s="85">
        <v>2057</v>
      </c>
      <c r="E13" s="85">
        <v>533</v>
      </c>
      <c r="F13" s="84">
        <v>2270</v>
      </c>
      <c r="G13" s="85">
        <v>821</v>
      </c>
      <c r="H13" s="85">
        <v>2541</v>
      </c>
      <c r="I13" s="85">
        <v>870</v>
      </c>
      <c r="J13" s="84">
        <v>2017</v>
      </c>
      <c r="K13" s="85">
        <v>896</v>
      </c>
      <c r="L13" s="85">
        <v>2666</v>
      </c>
      <c r="M13" s="85">
        <v>950</v>
      </c>
      <c r="N13" s="84">
        <v>2116</v>
      </c>
    </row>
    <row r="14" spans="1:14" ht="12" customHeight="1">
      <c r="A14" s="43"/>
      <c r="B14" s="43"/>
      <c r="C14" s="43" t="s">
        <v>48</v>
      </c>
      <c r="D14" s="85">
        <v>11648</v>
      </c>
      <c r="E14" s="85">
        <v>12460</v>
      </c>
      <c r="F14" s="84">
        <v>10879</v>
      </c>
      <c r="G14" s="85">
        <v>12400</v>
      </c>
      <c r="H14" s="85">
        <v>14641</v>
      </c>
      <c r="I14" s="85">
        <v>14250</v>
      </c>
      <c r="J14" s="84">
        <v>15291</v>
      </c>
      <c r="K14" s="85">
        <f>12084+394</f>
        <v>12478</v>
      </c>
      <c r="L14" s="85">
        <v>14748</v>
      </c>
      <c r="M14" s="85">
        <v>13779</v>
      </c>
      <c r="N14" s="84">
        <v>13275</v>
      </c>
    </row>
    <row r="15" spans="1:14" ht="12" customHeight="1">
      <c r="A15" s="46"/>
      <c r="B15" s="46"/>
      <c r="C15" s="76" t="s">
        <v>49</v>
      </c>
      <c r="D15" s="87">
        <v>4791</v>
      </c>
      <c r="E15" s="87">
        <v>4659</v>
      </c>
      <c r="F15" s="86">
        <v>144</v>
      </c>
      <c r="G15" s="87">
        <v>2816</v>
      </c>
      <c r="H15" s="87">
        <v>1883</v>
      </c>
      <c r="I15" s="87">
        <v>193</v>
      </c>
      <c r="J15" s="86">
        <v>128</v>
      </c>
      <c r="K15" s="87">
        <v>607</v>
      </c>
      <c r="L15" s="87">
        <v>593</v>
      </c>
      <c r="M15" s="87">
        <v>204</v>
      </c>
      <c r="N15" s="86">
        <v>768</v>
      </c>
    </row>
    <row r="16" spans="1:14" ht="12" customHeight="1">
      <c r="A16" s="43"/>
      <c r="B16" s="43"/>
      <c r="C16" s="43"/>
      <c r="D16" s="85"/>
      <c r="E16" s="85"/>
      <c r="F16" s="84"/>
      <c r="G16" s="85"/>
      <c r="H16" s="85"/>
      <c r="I16" s="85"/>
      <c r="J16" s="84"/>
      <c r="K16" s="85"/>
      <c r="L16" s="85"/>
      <c r="M16" s="85"/>
      <c r="N16" s="84"/>
    </row>
    <row r="17" spans="1:14" ht="12" customHeight="1">
      <c r="A17" s="55"/>
      <c r="B17" s="56" t="s">
        <v>50</v>
      </c>
      <c r="C17" s="56"/>
      <c r="D17" s="88">
        <v>223028</v>
      </c>
      <c r="E17" s="88">
        <v>183176</v>
      </c>
      <c r="F17" s="88">
        <v>179666</v>
      </c>
      <c r="G17" s="88">
        <v>215923</v>
      </c>
      <c r="H17" s="88">
        <v>231042</v>
      </c>
      <c r="I17" s="88">
        <v>195657</v>
      </c>
      <c r="J17" s="88">
        <v>198502</v>
      </c>
      <c r="K17" s="88">
        <v>193941</v>
      </c>
      <c r="L17" s="88">
        <v>202910</v>
      </c>
      <c r="M17" s="88">
        <v>182923</v>
      </c>
      <c r="N17" s="88">
        <v>191891</v>
      </c>
    </row>
    <row r="18" spans="1:14" ht="12" customHeight="1">
      <c r="A18" s="43"/>
      <c r="B18" s="43"/>
      <c r="C18" s="43"/>
      <c r="D18" s="85"/>
      <c r="E18" s="85"/>
      <c r="F18" s="84"/>
      <c r="G18" s="85"/>
      <c r="H18" s="85"/>
      <c r="I18" s="85"/>
      <c r="J18" s="84"/>
      <c r="K18" s="85"/>
      <c r="L18" s="85"/>
      <c r="M18" s="85"/>
      <c r="N18" s="84"/>
    </row>
    <row r="19" spans="1:14" ht="12" customHeight="1">
      <c r="A19" s="43"/>
      <c r="B19" s="45" t="s">
        <v>51</v>
      </c>
      <c r="C19" s="43"/>
      <c r="D19" s="85"/>
      <c r="E19" s="85"/>
      <c r="F19" s="84"/>
      <c r="G19" s="85"/>
      <c r="H19" s="85"/>
      <c r="I19" s="85"/>
      <c r="J19" s="84"/>
      <c r="K19" s="85"/>
      <c r="L19" s="85"/>
      <c r="M19" s="85"/>
      <c r="N19" s="84"/>
    </row>
    <row r="20" spans="1:14" ht="12" customHeight="1">
      <c r="A20" s="43"/>
      <c r="B20" s="43"/>
      <c r="C20" s="43"/>
      <c r="D20" s="85"/>
      <c r="E20" s="85"/>
      <c r="F20" s="84"/>
      <c r="G20" s="85"/>
      <c r="H20" s="85"/>
      <c r="I20" s="85"/>
      <c r="J20" s="84"/>
      <c r="K20" s="85"/>
      <c r="L20" s="85"/>
      <c r="M20" s="85"/>
      <c r="N20" s="84"/>
    </row>
    <row r="21" spans="1:14" ht="12" customHeight="1">
      <c r="A21" s="43"/>
      <c r="B21" s="43"/>
      <c r="C21" s="43" t="s">
        <v>182</v>
      </c>
      <c r="D21" s="85">
        <v>521526</v>
      </c>
      <c r="E21" s="85">
        <v>512170</v>
      </c>
      <c r="F21" s="84">
        <v>512645</v>
      </c>
      <c r="G21" s="85">
        <v>510962</v>
      </c>
      <c r="H21" s="85">
        <v>505277</v>
      </c>
      <c r="I21" s="85">
        <v>501989</v>
      </c>
      <c r="J21" s="84">
        <v>496251</v>
      </c>
      <c r="K21" s="85">
        <f>493319+300</f>
        <v>493619</v>
      </c>
      <c r="L21" s="85">
        <v>492312</v>
      </c>
      <c r="M21" s="85">
        <v>487346</v>
      </c>
      <c r="N21" s="84">
        <v>481879</v>
      </c>
    </row>
    <row r="22" spans="1:14" ht="12" customHeight="1">
      <c r="A22" s="43"/>
      <c r="B22" s="43"/>
      <c r="C22" s="43" t="s">
        <v>52</v>
      </c>
      <c r="D22" s="85">
        <v>315305</v>
      </c>
      <c r="E22" s="85">
        <v>313836</v>
      </c>
      <c r="F22" s="84">
        <v>316269</v>
      </c>
      <c r="G22" s="85">
        <v>311066</v>
      </c>
      <c r="H22" s="85">
        <v>314685</v>
      </c>
      <c r="I22" s="85">
        <v>314211</v>
      </c>
      <c r="J22" s="84">
        <v>377986</v>
      </c>
      <c r="K22" s="85">
        <v>381199</v>
      </c>
      <c r="L22" s="85">
        <v>379370</v>
      </c>
      <c r="M22" s="85">
        <v>377492</v>
      </c>
      <c r="N22" s="84">
        <v>377582</v>
      </c>
    </row>
    <row r="23" spans="1:14" ht="12" customHeight="1">
      <c r="A23" s="43"/>
      <c r="B23" s="43"/>
      <c r="C23" s="43" t="s">
        <v>53</v>
      </c>
      <c r="D23" s="85">
        <v>0</v>
      </c>
      <c r="E23" s="85">
        <v>0</v>
      </c>
      <c r="F23" s="84">
        <v>0</v>
      </c>
      <c r="G23" s="85">
        <v>0</v>
      </c>
      <c r="H23" s="85">
        <v>0</v>
      </c>
      <c r="I23" s="85">
        <v>0</v>
      </c>
      <c r="J23" s="84">
        <v>0</v>
      </c>
      <c r="K23" s="85">
        <v>5</v>
      </c>
      <c r="L23" s="85">
        <v>5</v>
      </c>
      <c r="M23" s="85">
        <v>14</v>
      </c>
      <c r="N23" s="84">
        <v>0</v>
      </c>
    </row>
    <row r="24" spans="1:14" s="2" customFormat="1" ht="12" customHeight="1">
      <c r="A24" s="44"/>
      <c r="B24" s="44"/>
      <c r="C24" s="44" t="s">
        <v>54</v>
      </c>
      <c r="D24" s="85">
        <v>774</v>
      </c>
      <c r="E24" s="85">
        <v>837</v>
      </c>
      <c r="F24" s="84">
        <v>898</v>
      </c>
      <c r="G24" s="85">
        <v>532</v>
      </c>
      <c r="H24" s="85">
        <v>498</v>
      </c>
      <c r="I24" s="85">
        <v>321</v>
      </c>
      <c r="J24" s="84">
        <v>274</v>
      </c>
      <c r="K24" s="85">
        <v>238</v>
      </c>
      <c r="L24" s="85">
        <v>280</v>
      </c>
      <c r="M24" s="85">
        <v>209</v>
      </c>
      <c r="N24" s="84">
        <v>408</v>
      </c>
    </row>
    <row r="25" spans="1:14" ht="12" customHeight="1">
      <c r="A25" s="46"/>
      <c r="B25" s="46"/>
      <c r="C25" s="76" t="s">
        <v>183</v>
      </c>
      <c r="D25" s="87">
        <v>26099</v>
      </c>
      <c r="E25" s="87">
        <v>24234</v>
      </c>
      <c r="F25" s="86">
        <v>15363</v>
      </c>
      <c r="G25" s="87">
        <v>19361</v>
      </c>
      <c r="H25" s="87">
        <v>25210</v>
      </c>
      <c r="I25" s="87">
        <v>25885</v>
      </c>
      <c r="J25" s="86">
        <v>23554</v>
      </c>
      <c r="K25" s="87">
        <f>21359+260+627</f>
        <v>22246</v>
      </c>
      <c r="L25" s="87">
        <v>21732</v>
      </c>
      <c r="M25" s="87">
        <v>21497</v>
      </c>
      <c r="N25" s="86">
        <v>81790</v>
      </c>
    </row>
    <row r="26" spans="1:14" s="2" customFormat="1" ht="12" customHeight="1">
      <c r="A26" s="44"/>
      <c r="B26" s="44"/>
      <c r="C26" s="44"/>
      <c r="D26" s="85"/>
      <c r="E26" s="85"/>
      <c r="F26" s="84"/>
      <c r="G26" s="85"/>
      <c r="H26" s="85"/>
      <c r="I26" s="85"/>
      <c r="J26" s="84"/>
      <c r="K26" s="85"/>
      <c r="L26" s="85"/>
      <c r="M26" s="85"/>
      <c r="N26" s="84"/>
    </row>
    <row r="27" spans="1:14" ht="12" customHeight="1">
      <c r="A27" s="55"/>
      <c r="B27" s="56" t="s">
        <v>55</v>
      </c>
      <c r="C27" s="56"/>
      <c r="D27" s="88">
        <v>863704</v>
      </c>
      <c r="E27" s="88">
        <v>851077</v>
      </c>
      <c r="F27" s="88">
        <v>845175</v>
      </c>
      <c r="G27" s="88">
        <v>841921</v>
      </c>
      <c r="H27" s="88">
        <v>845670</v>
      </c>
      <c r="I27" s="88">
        <v>842406</v>
      </c>
      <c r="J27" s="88">
        <v>898065</v>
      </c>
      <c r="K27" s="88">
        <f>SUM(K21:K25)</f>
        <v>897307</v>
      </c>
      <c r="L27" s="88">
        <v>893699</v>
      </c>
      <c r="M27" s="88">
        <v>886558</v>
      </c>
      <c r="N27" s="88">
        <v>941659</v>
      </c>
    </row>
    <row r="28" spans="1:14" ht="12" customHeight="1">
      <c r="A28" s="43"/>
      <c r="B28" s="43"/>
      <c r="C28" s="43"/>
      <c r="D28" s="90"/>
      <c r="E28" s="90"/>
      <c r="F28" s="89"/>
      <c r="G28" s="90"/>
      <c r="H28" s="90"/>
      <c r="I28" s="90"/>
      <c r="J28" s="89"/>
      <c r="K28" s="90"/>
      <c r="L28" s="90"/>
      <c r="M28" s="90"/>
      <c r="N28" s="89"/>
    </row>
    <row r="29" spans="1:14" ht="12" customHeight="1" thickBot="1">
      <c r="A29" s="57" t="s">
        <v>56</v>
      </c>
      <c r="B29" s="57"/>
      <c r="C29" s="57"/>
      <c r="D29" s="91">
        <v>1086732</v>
      </c>
      <c r="E29" s="91">
        <v>1034253</v>
      </c>
      <c r="F29" s="91">
        <v>1024841</v>
      </c>
      <c r="G29" s="91">
        <v>1057844</v>
      </c>
      <c r="H29" s="91">
        <v>1076712</v>
      </c>
      <c r="I29" s="91">
        <v>1038063</v>
      </c>
      <c r="J29" s="91">
        <v>1096567</v>
      </c>
      <c r="K29" s="91">
        <f>SUM(K17,K27)</f>
        <v>1091248</v>
      </c>
      <c r="L29" s="91">
        <v>1096609</v>
      </c>
      <c r="M29" s="91">
        <v>1069481</v>
      </c>
      <c r="N29" s="91">
        <v>1133550</v>
      </c>
    </row>
    <row r="30" spans="1:14" ht="12" customHeight="1" thickTop="1">
      <c r="A30" s="43"/>
      <c r="B30" s="43"/>
      <c r="C30" s="43"/>
      <c r="D30" s="85"/>
      <c r="E30" s="85"/>
      <c r="F30" s="84"/>
      <c r="G30" s="85"/>
      <c r="H30" s="85"/>
      <c r="I30" s="85"/>
      <c r="J30" s="84"/>
      <c r="K30" s="85"/>
      <c r="L30" s="85"/>
      <c r="M30" s="85"/>
      <c r="N30" s="84"/>
    </row>
    <row r="31" spans="1:14" ht="12" customHeight="1">
      <c r="A31" s="45" t="s">
        <v>57</v>
      </c>
      <c r="B31" s="43"/>
      <c r="C31" s="43"/>
      <c r="D31" s="85"/>
      <c r="E31" s="85"/>
      <c r="F31" s="84"/>
      <c r="G31" s="85"/>
      <c r="H31" s="85"/>
      <c r="I31" s="85"/>
      <c r="J31" s="84"/>
      <c r="K31" s="85"/>
      <c r="L31" s="85"/>
      <c r="M31" s="85"/>
      <c r="N31" s="84"/>
    </row>
    <row r="32" spans="1:14" ht="12" customHeight="1">
      <c r="A32" s="43"/>
      <c r="B32" s="43"/>
      <c r="C32" s="43"/>
      <c r="D32" s="85"/>
      <c r="E32" s="85"/>
      <c r="F32" s="84"/>
      <c r="G32" s="85"/>
      <c r="H32" s="85"/>
      <c r="I32" s="85"/>
      <c r="J32" s="84"/>
      <c r="K32" s="85"/>
      <c r="L32" s="85"/>
      <c r="M32" s="85"/>
      <c r="N32" s="84"/>
    </row>
    <row r="33" spans="1:14" ht="12" customHeight="1">
      <c r="A33" s="43"/>
      <c r="B33" s="45" t="s">
        <v>58</v>
      </c>
      <c r="C33" s="43"/>
      <c r="D33" s="85"/>
      <c r="E33" s="85"/>
      <c r="F33" s="84"/>
      <c r="G33" s="85"/>
      <c r="H33" s="85"/>
      <c r="I33" s="85"/>
      <c r="J33" s="84"/>
      <c r="K33" s="85"/>
      <c r="L33" s="85"/>
      <c r="M33" s="85"/>
      <c r="N33" s="84"/>
    </row>
    <row r="34" spans="1:14" ht="12" customHeight="1">
      <c r="A34" s="43"/>
      <c r="B34" s="43"/>
      <c r="D34" s="85"/>
      <c r="E34" s="85"/>
      <c r="F34" s="84"/>
      <c r="G34" s="85"/>
      <c r="H34" s="85"/>
      <c r="I34" s="85"/>
      <c r="J34" s="84"/>
      <c r="K34" s="85"/>
      <c r="L34" s="85"/>
      <c r="M34" s="85"/>
      <c r="N34" s="84"/>
    </row>
    <row r="35" spans="1:14" ht="12" customHeight="1">
      <c r="A35" s="43"/>
      <c r="B35" s="43"/>
      <c r="C35" s="43" t="s">
        <v>59</v>
      </c>
      <c r="D35" s="85">
        <v>64908</v>
      </c>
      <c r="E35" s="85">
        <v>24619</v>
      </c>
      <c r="F35" s="84">
        <v>24703</v>
      </c>
      <c r="G35" s="85">
        <v>35344</v>
      </c>
      <c r="H35" s="85">
        <v>25947</v>
      </c>
      <c r="I35" s="85">
        <v>48187</v>
      </c>
      <c r="J35" s="84">
        <v>49853</v>
      </c>
      <c r="K35" s="85">
        <f>58188+494</f>
        <v>58682</v>
      </c>
      <c r="L35" s="85">
        <v>73658</v>
      </c>
      <c r="M35" s="85">
        <v>101806</v>
      </c>
      <c r="N35" s="84">
        <v>103469</v>
      </c>
    </row>
    <row r="36" spans="1:14" ht="12" customHeight="1">
      <c r="A36" s="43"/>
      <c r="B36" s="43"/>
      <c r="C36" s="43" t="s">
        <v>60</v>
      </c>
      <c r="D36" s="85">
        <v>64714</v>
      </c>
      <c r="E36" s="85">
        <v>50623</v>
      </c>
      <c r="F36" s="84">
        <v>36800</v>
      </c>
      <c r="G36" s="85">
        <v>40341</v>
      </c>
      <c r="H36" s="85">
        <v>62989</v>
      </c>
      <c r="I36" s="85">
        <f>68482+4502</f>
        <v>72984</v>
      </c>
      <c r="J36" s="84">
        <f>89704+2921</f>
        <v>92625</v>
      </c>
      <c r="K36" s="85">
        <f>100554-494</f>
        <v>100060</v>
      </c>
      <c r="L36" s="85">
        <v>103869</v>
      </c>
      <c r="M36" s="85">
        <v>82908</v>
      </c>
      <c r="N36" s="84">
        <v>128592</v>
      </c>
    </row>
    <row r="37" spans="1:14" ht="12" customHeight="1">
      <c r="A37" s="43"/>
      <c r="B37" s="43"/>
      <c r="C37" s="43" t="s">
        <v>61</v>
      </c>
      <c r="D37" s="85">
        <v>81090</v>
      </c>
      <c r="E37" s="85">
        <v>75266</v>
      </c>
      <c r="F37" s="84">
        <v>78668</v>
      </c>
      <c r="G37" s="85">
        <v>115723</v>
      </c>
      <c r="H37" s="85">
        <v>102343</v>
      </c>
      <c r="I37" s="85">
        <f>98733-4502</f>
        <v>94231</v>
      </c>
      <c r="J37" s="84">
        <f>130646-2921</f>
        <v>127725</v>
      </c>
      <c r="K37" s="85">
        <f>103549</f>
        <v>103549</v>
      </c>
      <c r="L37" s="85">
        <v>84741</v>
      </c>
      <c r="M37" s="85">
        <v>80767</v>
      </c>
      <c r="N37" s="84">
        <v>88541</v>
      </c>
    </row>
    <row r="38" spans="1:14" s="2" customFormat="1" ht="12" customHeight="1">
      <c r="A38" s="44"/>
      <c r="B38" s="44"/>
      <c r="C38" s="44" t="s">
        <v>62</v>
      </c>
      <c r="D38" s="85">
        <v>873</v>
      </c>
      <c r="E38" s="85">
        <v>1715</v>
      </c>
      <c r="F38" s="84">
        <v>2092</v>
      </c>
      <c r="G38" s="85">
        <v>762</v>
      </c>
      <c r="H38" s="85">
        <v>2898</v>
      </c>
      <c r="I38" s="85">
        <v>1055</v>
      </c>
      <c r="J38" s="84">
        <v>1876</v>
      </c>
      <c r="K38" s="85">
        <v>759</v>
      </c>
      <c r="L38" s="85">
        <v>3015</v>
      </c>
      <c r="M38" s="85">
        <v>1209</v>
      </c>
      <c r="N38" s="84">
        <v>3703</v>
      </c>
    </row>
    <row r="39" spans="1:14" ht="12" customHeight="1">
      <c r="A39" s="43"/>
      <c r="B39" s="43"/>
      <c r="C39" s="43" t="s">
        <v>63</v>
      </c>
      <c r="D39" s="85">
        <v>3147</v>
      </c>
      <c r="E39" s="85">
        <v>2861</v>
      </c>
      <c r="F39" s="84">
        <v>3211</v>
      </c>
      <c r="G39" s="85">
        <v>5668</v>
      </c>
      <c r="H39" s="85">
        <v>4693</v>
      </c>
      <c r="I39" s="85">
        <v>4754</v>
      </c>
      <c r="J39" s="84">
        <v>2868</v>
      </c>
      <c r="K39" s="85">
        <v>4076</v>
      </c>
      <c r="L39" s="85">
        <v>3541</v>
      </c>
      <c r="M39" s="85">
        <v>3620</v>
      </c>
      <c r="N39" s="84">
        <v>5702</v>
      </c>
    </row>
    <row r="40" spans="1:14" ht="12" customHeight="1">
      <c r="A40" s="46"/>
      <c r="B40" s="46"/>
      <c r="C40" s="76" t="s">
        <v>64</v>
      </c>
      <c r="D40" s="87">
        <v>39194</v>
      </c>
      <c r="E40" s="87">
        <v>44462</v>
      </c>
      <c r="F40" s="86">
        <v>36764</v>
      </c>
      <c r="G40" s="87">
        <v>37069</v>
      </c>
      <c r="H40" s="87">
        <v>52168</v>
      </c>
      <c r="I40" s="87">
        <v>40013</v>
      </c>
      <c r="J40" s="86">
        <v>37673</v>
      </c>
      <c r="K40" s="87">
        <v>40097</v>
      </c>
      <c r="L40" s="87">
        <v>51810</v>
      </c>
      <c r="M40" s="87">
        <v>44295</v>
      </c>
      <c r="N40" s="86">
        <v>37609</v>
      </c>
    </row>
    <row r="41" spans="1:14" ht="12" customHeight="1">
      <c r="A41" s="43"/>
      <c r="B41" s="43"/>
      <c r="C41" s="43"/>
      <c r="D41" s="85"/>
      <c r="E41" s="85"/>
      <c r="F41" s="84"/>
      <c r="G41" s="85"/>
      <c r="H41" s="85"/>
      <c r="I41" s="85"/>
      <c r="J41" s="84"/>
      <c r="K41" s="85"/>
      <c r="L41" s="85"/>
      <c r="M41" s="85"/>
      <c r="N41" s="84"/>
    </row>
    <row r="42" spans="1:14" ht="12" customHeight="1">
      <c r="A42" s="55"/>
      <c r="B42" s="56" t="s">
        <v>65</v>
      </c>
      <c r="C42" s="56"/>
      <c r="D42" s="88">
        <v>253926</v>
      </c>
      <c r="E42" s="88">
        <v>199546</v>
      </c>
      <c r="F42" s="88">
        <v>182238</v>
      </c>
      <c r="G42" s="88">
        <v>234907</v>
      </c>
      <c r="H42" s="88">
        <v>251038</v>
      </c>
      <c r="I42" s="88">
        <v>261224</v>
      </c>
      <c r="J42" s="88">
        <v>312620</v>
      </c>
      <c r="K42" s="88">
        <f>SUM(K35:K40)</f>
        <v>307223</v>
      </c>
      <c r="L42" s="88">
        <v>320634</v>
      </c>
      <c r="M42" s="88">
        <v>314605</v>
      </c>
      <c r="N42" s="88">
        <v>367616</v>
      </c>
    </row>
    <row r="43" spans="1:14" ht="12" customHeight="1">
      <c r="A43" s="43"/>
      <c r="B43" s="43"/>
      <c r="C43" s="43"/>
      <c r="D43" s="85"/>
      <c r="E43" s="85"/>
      <c r="F43" s="84"/>
      <c r="G43" s="85"/>
      <c r="H43" s="85"/>
      <c r="I43" s="85"/>
      <c r="J43" s="84"/>
      <c r="K43" s="85"/>
      <c r="L43" s="85"/>
      <c r="M43" s="85"/>
      <c r="N43" s="84"/>
    </row>
    <row r="44" spans="1:14" ht="12" customHeight="1">
      <c r="A44" s="43"/>
      <c r="B44" s="45" t="s">
        <v>66</v>
      </c>
      <c r="C44" s="43"/>
      <c r="D44" s="85"/>
      <c r="E44" s="85"/>
      <c r="F44" s="84"/>
      <c r="G44" s="85"/>
      <c r="H44" s="85"/>
      <c r="I44" s="85"/>
      <c r="J44" s="84"/>
      <c r="K44" s="85"/>
      <c r="L44" s="85"/>
      <c r="M44" s="85"/>
      <c r="N44" s="84"/>
    </row>
    <row r="45" spans="1:14" ht="12" customHeight="1">
      <c r="A45" s="43"/>
      <c r="B45" s="43"/>
      <c r="D45" s="85"/>
      <c r="E45" s="85"/>
      <c r="F45" s="84"/>
      <c r="G45" s="85"/>
      <c r="H45" s="85"/>
      <c r="I45" s="85"/>
      <c r="J45" s="84"/>
      <c r="K45" s="85"/>
      <c r="L45" s="85"/>
      <c r="M45" s="85"/>
      <c r="N45" s="84"/>
    </row>
    <row r="46" spans="1:14" ht="12" customHeight="1">
      <c r="A46" s="43"/>
      <c r="B46" s="43"/>
      <c r="C46" s="43" t="s">
        <v>59</v>
      </c>
      <c r="D46" s="85">
        <v>216121</v>
      </c>
      <c r="E46" s="85">
        <v>281365</v>
      </c>
      <c r="F46" s="84">
        <v>281849</v>
      </c>
      <c r="G46" s="85">
        <v>261126</v>
      </c>
      <c r="H46" s="85">
        <v>265830</v>
      </c>
      <c r="I46" s="85">
        <v>237024</v>
      </c>
      <c r="J46" s="84">
        <v>237248</v>
      </c>
      <c r="K46" s="85">
        <f>239061+461</f>
        <v>239522</v>
      </c>
      <c r="L46" s="85">
        <v>226695</v>
      </c>
      <c r="M46" s="85">
        <v>194266</v>
      </c>
      <c r="N46" s="84">
        <v>192972</v>
      </c>
    </row>
    <row r="47" spans="1:14" ht="12" customHeight="1">
      <c r="A47" s="43"/>
      <c r="B47" s="43"/>
      <c r="C47" s="43" t="s">
        <v>60</v>
      </c>
      <c r="D47" s="85">
        <v>17504</v>
      </c>
      <c r="E47" s="85">
        <v>16025</v>
      </c>
      <c r="F47" s="84">
        <v>7372</v>
      </c>
      <c r="G47" s="85">
        <v>5498</v>
      </c>
      <c r="H47" s="85">
        <v>5531</v>
      </c>
      <c r="I47" s="85">
        <v>35014</v>
      </c>
      <c r="J47" s="84">
        <v>28745</v>
      </c>
      <c r="K47" s="85">
        <f>26675-461</f>
        <v>26214</v>
      </c>
      <c r="L47" s="85">
        <v>25776</v>
      </c>
      <c r="M47" s="85">
        <v>23990</v>
      </c>
      <c r="N47" s="84">
        <v>24007</v>
      </c>
    </row>
    <row r="48" spans="1:14" s="2" customFormat="1" ht="12" customHeight="1">
      <c r="A48" s="44"/>
      <c r="B48" s="44"/>
      <c r="C48" s="44" t="s">
        <v>67</v>
      </c>
      <c r="D48" s="85">
        <v>27403</v>
      </c>
      <c r="E48" s="85">
        <v>24831</v>
      </c>
      <c r="F48" s="84">
        <v>25386</v>
      </c>
      <c r="G48" s="85">
        <v>22428</v>
      </c>
      <c r="H48" s="85">
        <v>20421</v>
      </c>
      <c r="I48" s="85">
        <v>19508</v>
      </c>
      <c r="J48" s="84">
        <v>19215</v>
      </c>
      <c r="K48" s="85">
        <f>18829+246</f>
        <v>19075</v>
      </c>
      <c r="L48" s="85">
        <v>19469</v>
      </c>
      <c r="M48" s="85">
        <v>19533</v>
      </c>
      <c r="N48" s="84">
        <v>20344</v>
      </c>
    </row>
    <row r="49" spans="1:14" ht="12" customHeight="1">
      <c r="A49" s="43"/>
      <c r="B49" s="43"/>
      <c r="C49" s="43" t="s">
        <v>68</v>
      </c>
      <c r="D49" s="85">
        <v>11088</v>
      </c>
      <c r="E49" s="85">
        <v>9845</v>
      </c>
      <c r="F49" s="84">
        <v>9434</v>
      </c>
      <c r="G49" s="85">
        <v>10858</v>
      </c>
      <c r="H49" s="85">
        <v>10938</v>
      </c>
      <c r="I49" s="85">
        <v>8097</v>
      </c>
      <c r="J49" s="84">
        <v>8547</v>
      </c>
      <c r="K49" s="85">
        <v>8516</v>
      </c>
      <c r="L49" s="85">
        <v>8750</v>
      </c>
      <c r="M49" s="85">
        <v>9030</v>
      </c>
      <c r="N49" s="84">
        <v>8624</v>
      </c>
    </row>
    <row r="50" spans="1:14" ht="12" customHeight="1">
      <c r="A50" s="46"/>
      <c r="B50" s="46"/>
      <c r="C50" s="76" t="s">
        <v>69</v>
      </c>
      <c r="D50" s="87">
        <v>938</v>
      </c>
      <c r="E50" s="87">
        <v>950</v>
      </c>
      <c r="F50" s="86">
        <v>949</v>
      </c>
      <c r="G50" s="87">
        <v>944</v>
      </c>
      <c r="H50" s="87">
        <v>984</v>
      </c>
      <c r="I50" s="87">
        <v>970</v>
      </c>
      <c r="J50" s="86">
        <v>981</v>
      </c>
      <c r="K50" s="87">
        <v>1122</v>
      </c>
      <c r="L50" s="87">
        <v>1150</v>
      </c>
      <c r="M50" s="87">
        <v>1106</v>
      </c>
      <c r="N50" s="86">
        <v>1047</v>
      </c>
    </row>
    <row r="51" spans="1:14" ht="12" customHeight="1">
      <c r="A51" s="43"/>
      <c r="B51" s="43"/>
      <c r="D51" s="93"/>
      <c r="E51" s="93"/>
      <c r="F51" s="92"/>
      <c r="G51" s="93"/>
      <c r="H51" s="93"/>
      <c r="I51" s="93"/>
      <c r="J51" s="92"/>
      <c r="K51" s="93"/>
      <c r="L51" s="93"/>
      <c r="M51" s="93"/>
      <c r="N51" s="92"/>
    </row>
    <row r="52" spans="1:14" ht="12" customHeight="1">
      <c r="A52" s="58"/>
      <c r="B52" s="56" t="s">
        <v>70</v>
      </c>
      <c r="C52" s="59"/>
      <c r="D52" s="88">
        <v>273054</v>
      </c>
      <c r="E52" s="88">
        <v>333016</v>
      </c>
      <c r="F52" s="88">
        <v>324990</v>
      </c>
      <c r="G52" s="88">
        <v>300854</v>
      </c>
      <c r="H52" s="88">
        <v>303704</v>
      </c>
      <c r="I52" s="88">
        <v>300613</v>
      </c>
      <c r="J52" s="88">
        <v>294736</v>
      </c>
      <c r="K52" s="88">
        <f>SUM(K46:K50)</f>
        <v>294449</v>
      </c>
      <c r="L52" s="88">
        <v>281840</v>
      </c>
      <c r="M52" s="88">
        <v>247925</v>
      </c>
      <c r="N52" s="88">
        <v>246994</v>
      </c>
    </row>
    <row r="53" spans="1:14" ht="12" customHeight="1">
      <c r="D53" s="85"/>
      <c r="E53" s="85"/>
      <c r="F53" s="84"/>
      <c r="G53" s="85"/>
      <c r="H53" s="85"/>
      <c r="I53" s="85"/>
      <c r="J53" s="84"/>
      <c r="K53" s="85"/>
      <c r="L53" s="85"/>
      <c r="M53" s="85"/>
      <c r="N53" s="84"/>
    </row>
    <row r="54" spans="1:14" ht="12" customHeight="1">
      <c r="A54" s="56" t="s">
        <v>71</v>
      </c>
      <c r="B54" s="56"/>
      <c r="C54" s="56"/>
      <c r="D54" s="88">
        <v>526980</v>
      </c>
      <c r="E54" s="88">
        <v>532562</v>
      </c>
      <c r="F54" s="88">
        <v>507228</v>
      </c>
      <c r="G54" s="88">
        <v>535761</v>
      </c>
      <c r="H54" s="88">
        <v>554742</v>
      </c>
      <c r="I54" s="88">
        <v>561837</v>
      </c>
      <c r="J54" s="88">
        <v>607356</v>
      </c>
      <c r="K54" s="88">
        <f>SUM(K42,K52)</f>
        <v>601672</v>
      </c>
      <c r="L54" s="88">
        <v>602474</v>
      </c>
      <c r="M54" s="88">
        <v>562530</v>
      </c>
      <c r="N54" s="88">
        <v>614610</v>
      </c>
    </row>
    <row r="55" spans="1:14" ht="12" customHeight="1">
      <c r="A55" s="43"/>
      <c r="B55" s="43"/>
      <c r="C55" s="43"/>
      <c r="D55" s="85"/>
      <c r="E55" s="85"/>
      <c r="F55" s="84"/>
      <c r="G55" s="85"/>
      <c r="H55" s="85"/>
      <c r="I55" s="85"/>
      <c r="J55" s="84"/>
      <c r="K55" s="85"/>
      <c r="L55" s="85"/>
      <c r="M55" s="85"/>
      <c r="N55" s="84"/>
    </row>
    <row r="56" spans="1:14" ht="12" customHeight="1">
      <c r="A56" s="45" t="s">
        <v>72</v>
      </c>
      <c r="B56" s="43"/>
      <c r="C56" s="43"/>
      <c r="D56" s="85"/>
      <c r="E56" s="85"/>
      <c r="F56" s="84"/>
      <c r="G56" s="85"/>
      <c r="H56" s="85"/>
      <c r="I56" s="85"/>
      <c r="J56" s="84"/>
      <c r="K56" s="85"/>
      <c r="L56" s="85"/>
      <c r="M56" s="85"/>
      <c r="N56" s="84"/>
    </row>
    <row r="57" spans="1:14" ht="12" customHeight="1">
      <c r="A57" s="43"/>
      <c r="B57" s="43"/>
      <c r="C57" s="43"/>
      <c r="D57" s="85"/>
      <c r="E57" s="85"/>
      <c r="F57" s="84"/>
      <c r="G57" s="85"/>
      <c r="H57" s="85"/>
      <c r="I57" s="85"/>
      <c r="J57" s="84"/>
      <c r="K57" s="85"/>
      <c r="L57" s="85"/>
      <c r="M57" s="85"/>
      <c r="N57" s="84"/>
    </row>
    <row r="58" spans="1:14" ht="12" customHeight="1">
      <c r="A58" s="43"/>
      <c r="B58" s="45" t="s">
        <v>73</v>
      </c>
      <c r="C58" s="43"/>
      <c r="D58" s="85"/>
      <c r="E58" s="85"/>
      <c r="F58" s="84"/>
      <c r="G58" s="85"/>
      <c r="H58" s="85"/>
      <c r="I58" s="85"/>
      <c r="J58" s="84"/>
      <c r="K58" s="85"/>
      <c r="L58" s="85"/>
      <c r="M58" s="85"/>
      <c r="N58" s="84"/>
    </row>
    <row r="59" spans="1:14" ht="12" customHeight="1">
      <c r="A59" s="43"/>
      <c r="B59" s="43"/>
      <c r="C59" s="43" t="s">
        <v>74</v>
      </c>
      <c r="D59" s="85">
        <v>104275</v>
      </c>
      <c r="E59" s="85">
        <v>104275</v>
      </c>
      <c r="F59" s="84">
        <v>104275</v>
      </c>
      <c r="G59" s="85">
        <v>104275</v>
      </c>
      <c r="H59" s="85">
        <v>104275</v>
      </c>
      <c r="I59" s="85">
        <v>104275</v>
      </c>
      <c r="J59" s="84">
        <v>104275</v>
      </c>
      <c r="K59" s="85">
        <v>104275</v>
      </c>
      <c r="L59" s="85">
        <v>104275</v>
      </c>
      <c r="M59" s="85">
        <v>104275</v>
      </c>
      <c r="N59" s="84">
        <v>104275</v>
      </c>
    </row>
    <row r="60" spans="1:14" ht="12" customHeight="1">
      <c r="A60" s="43"/>
      <c r="B60" s="43"/>
      <c r="C60" s="43" t="s">
        <v>75</v>
      </c>
      <c r="D60" s="85">
        <v>27379</v>
      </c>
      <c r="E60" s="85">
        <v>27379</v>
      </c>
      <c r="F60" s="84">
        <v>27379</v>
      </c>
      <c r="G60" s="85">
        <v>27383</v>
      </c>
      <c r="H60" s="85">
        <v>27384</v>
      </c>
      <c r="I60" s="85">
        <v>27385</v>
      </c>
      <c r="J60" s="84">
        <v>27379</v>
      </c>
      <c r="K60" s="85">
        <v>27387</v>
      </c>
      <c r="L60" s="85">
        <v>27388</v>
      </c>
      <c r="M60" s="85">
        <v>27392</v>
      </c>
      <c r="N60" s="84">
        <v>27395</v>
      </c>
    </row>
    <row r="61" spans="1:14" ht="12" customHeight="1">
      <c r="A61" s="43"/>
      <c r="B61" s="43"/>
      <c r="C61" s="43" t="s">
        <v>184</v>
      </c>
      <c r="D61" s="85">
        <v>-307</v>
      </c>
      <c r="E61" s="85">
        <v>-307</v>
      </c>
      <c r="F61" s="84">
        <v>-307</v>
      </c>
      <c r="G61" s="85">
        <v>-307</v>
      </c>
      <c r="H61" s="85">
        <v>-307</v>
      </c>
      <c r="I61" s="85">
        <v>-307</v>
      </c>
      <c r="J61" s="84">
        <v>-307</v>
      </c>
      <c r="K61" s="85">
        <v>-307</v>
      </c>
      <c r="L61" s="85">
        <v>-307</v>
      </c>
      <c r="M61" s="85">
        <v>-307</v>
      </c>
      <c r="N61" s="84">
        <v>-307</v>
      </c>
    </row>
    <row r="62" spans="1:14" ht="12" customHeight="1">
      <c r="A62" s="44"/>
      <c r="B62" s="44"/>
      <c r="C62" s="44" t="s">
        <v>76</v>
      </c>
      <c r="D62" s="85">
        <v>338727</v>
      </c>
      <c r="E62" s="85">
        <v>297290</v>
      </c>
      <c r="F62" s="84">
        <v>312065</v>
      </c>
      <c r="G62" s="85">
        <v>310452</v>
      </c>
      <c r="H62" s="85">
        <v>312147</v>
      </c>
      <c r="I62" s="85">
        <v>272237</v>
      </c>
      <c r="J62" s="84">
        <v>281542</v>
      </c>
      <c r="K62" s="85">
        <f>281916-121</f>
        <v>281795</v>
      </c>
      <c r="L62" s="85">
        <v>286623</v>
      </c>
      <c r="M62" s="85">
        <v>298206</v>
      </c>
      <c r="N62" s="84">
        <v>308866</v>
      </c>
    </row>
    <row r="63" spans="1:14" s="2" customFormat="1" ht="12" customHeight="1">
      <c r="A63" s="46"/>
      <c r="B63" s="46"/>
      <c r="C63" s="76" t="s">
        <v>77</v>
      </c>
      <c r="D63" s="87">
        <v>23061</v>
      </c>
      <c r="E63" s="87">
        <v>19457</v>
      </c>
      <c r="F63" s="86">
        <v>17236</v>
      </c>
      <c r="G63" s="87">
        <v>21253</v>
      </c>
      <c r="H63" s="87">
        <v>27732</v>
      </c>
      <c r="I63" s="87">
        <v>23420</v>
      </c>
      <c r="J63" s="86">
        <v>24972</v>
      </c>
      <c r="K63" s="87">
        <f>24318</f>
        <v>24318</v>
      </c>
      <c r="L63" s="87">
        <v>28743</v>
      </c>
      <c r="M63" s="87">
        <v>30044</v>
      </c>
      <c r="N63" s="86">
        <v>30230</v>
      </c>
    </row>
    <row r="64" spans="1:14" ht="12" customHeight="1">
      <c r="A64" s="43"/>
      <c r="B64" s="45" t="s">
        <v>78</v>
      </c>
      <c r="C64" s="43"/>
      <c r="D64" s="85">
        <v>493135</v>
      </c>
      <c r="E64" s="85">
        <v>448094</v>
      </c>
      <c r="F64" s="84">
        <v>460648</v>
      </c>
      <c r="G64" s="85">
        <v>463056</v>
      </c>
      <c r="H64" s="85">
        <v>471231</v>
      </c>
      <c r="I64" s="85">
        <v>427010</v>
      </c>
      <c r="J64" s="84">
        <v>437861</v>
      </c>
      <c r="K64" s="85">
        <f>SUM(K59:K63)</f>
        <v>437468</v>
      </c>
      <c r="L64" s="85">
        <v>446722</v>
      </c>
      <c r="M64" s="85">
        <v>459610</v>
      </c>
      <c r="N64" s="84">
        <v>470459</v>
      </c>
    </row>
    <row r="65" spans="1:14" ht="12" customHeight="1">
      <c r="A65" s="46"/>
      <c r="B65" s="47" t="s">
        <v>39</v>
      </c>
      <c r="C65" s="77"/>
      <c r="D65" s="87">
        <v>66617</v>
      </c>
      <c r="E65" s="87">
        <v>53597</v>
      </c>
      <c r="F65" s="86">
        <v>56965</v>
      </c>
      <c r="G65" s="87">
        <v>59027</v>
      </c>
      <c r="H65" s="87">
        <v>50739</v>
      </c>
      <c r="I65" s="87">
        <v>49216</v>
      </c>
      <c r="J65" s="86">
        <v>51350</v>
      </c>
      <c r="K65" s="87">
        <f>52162-54</f>
        <v>52108</v>
      </c>
      <c r="L65" s="87">
        <v>47413</v>
      </c>
      <c r="M65" s="87">
        <v>47341</v>
      </c>
      <c r="N65" s="86">
        <v>48481</v>
      </c>
    </row>
    <row r="66" spans="1:14" ht="12" customHeight="1">
      <c r="A66" s="56" t="s">
        <v>79</v>
      </c>
      <c r="B66" s="59"/>
      <c r="C66" s="56"/>
      <c r="D66" s="88">
        <v>559752</v>
      </c>
      <c r="E66" s="88">
        <v>501691</v>
      </c>
      <c r="F66" s="88">
        <v>517613</v>
      </c>
      <c r="G66" s="88">
        <v>522083</v>
      </c>
      <c r="H66" s="88">
        <v>521970</v>
      </c>
      <c r="I66" s="88">
        <v>476226</v>
      </c>
      <c r="J66" s="88">
        <v>489211</v>
      </c>
      <c r="K66" s="88">
        <f>SUM(K64:K65)</f>
        <v>489576</v>
      </c>
      <c r="L66" s="88">
        <v>494135</v>
      </c>
      <c r="M66" s="88">
        <v>506951</v>
      </c>
      <c r="N66" s="88">
        <v>518940</v>
      </c>
    </row>
    <row r="67" spans="1:14" ht="12" customHeight="1">
      <c r="A67" s="43"/>
      <c r="B67" s="43"/>
      <c r="C67" s="43"/>
      <c r="D67" s="85"/>
      <c r="E67" s="85"/>
      <c r="F67" s="84"/>
      <c r="G67" s="85"/>
      <c r="H67" s="85"/>
      <c r="I67" s="85"/>
      <c r="J67" s="84"/>
      <c r="K67" s="85"/>
      <c r="L67" s="85"/>
      <c r="M67" s="85"/>
      <c r="N67" s="84"/>
    </row>
    <row r="68" spans="1:14" ht="12" customHeight="1" thickBot="1">
      <c r="A68" s="57" t="s">
        <v>80</v>
      </c>
      <c r="B68" s="57"/>
      <c r="C68" s="57"/>
      <c r="D68" s="91">
        <v>1086732</v>
      </c>
      <c r="E68" s="91">
        <v>1034253</v>
      </c>
      <c r="F68" s="91">
        <v>1024841</v>
      </c>
      <c r="G68" s="91">
        <v>1057844</v>
      </c>
      <c r="H68" s="91">
        <v>1076712</v>
      </c>
      <c r="I68" s="91">
        <v>1038063</v>
      </c>
      <c r="J68" s="91">
        <v>1096567</v>
      </c>
      <c r="K68" s="91">
        <f>SUM(K54,K66)</f>
        <v>1091248</v>
      </c>
      <c r="L68" s="91">
        <v>1096609</v>
      </c>
      <c r="M68" s="91">
        <v>1069481</v>
      </c>
      <c r="N68" s="91">
        <v>1133550</v>
      </c>
    </row>
    <row r="69" spans="1:14" ht="12" customHeight="1" thickTop="1">
      <c r="A69" s="43"/>
      <c r="B69" s="43"/>
      <c r="C69" s="43"/>
      <c r="D69" s="85"/>
      <c r="E69" s="85"/>
      <c r="F69" s="84"/>
      <c r="G69" s="85"/>
      <c r="H69" s="85"/>
      <c r="I69" s="85"/>
      <c r="J69" s="84"/>
      <c r="K69" s="85"/>
      <c r="L69" s="85"/>
      <c r="M69" s="85"/>
      <c r="N69" s="84"/>
    </row>
    <row r="70" spans="1:14" ht="12" customHeight="1">
      <c r="A70" s="56" t="s">
        <v>81</v>
      </c>
      <c r="B70" s="55"/>
      <c r="C70" s="55"/>
      <c r="D70" s="88">
        <v>283624</v>
      </c>
      <c r="E70" s="88">
        <v>324179</v>
      </c>
      <c r="F70" s="88">
        <v>296819</v>
      </c>
      <c r="G70" s="88">
        <v>273132</v>
      </c>
      <c r="H70" s="88">
        <v>282938</v>
      </c>
      <c r="I70" s="88">
        <v>347082</v>
      </c>
      <c r="J70" s="88">
        <v>368195</v>
      </c>
      <c r="K70" s="88">
        <v>381230</v>
      </c>
      <c r="L70" s="88">
        <v>382334</v>
      </c>
      <c r="M70" s="88">
        <v>374583</v>
      </c>
      <c r="N70" s="88">
        <v>418443</v>
      </c>
    </row>
    <row r="71" spans="1:14" ht="12" customHeight="1" thickBot="1">
      <c r="A71" s="60" t="s">
        <v>82</v>
      </c>
      <c r="B71" s="60"/>
      <c r="C71" s="60"/>
      <c r="D71" s="94">
        <v>0.33629602929179869</v>
      </c>
      <c r="E71" s="94">
        <v>0.39253030137915168</v>
      </c>
      <c r="F71" s="94">
        <v>0.36444908844446189</v>
      </c>
      <c r="G71" s="94">
        <v>0.34346937620643475</v>
      </c>
      <c r="H71" s="94">
        <v>0.35199999999999998</v>
      </c>
      <c r="I71" s="94">
        <v>0.42199999999999999</v>
      </c>
      <c r="J71" s="94">
        <v>0.42899999999999999</v>
      </c>
      <c r="K71" s="94">
        <v>0.43778981770911085</v>
      </c>
      <c r="L71" s="94">
        <v>0.43622079046720419</v>
      </c>
      <c r="M71" s="94">
        <v>0.42499999999999999</v>
      </c>
      <c r="N71" s="94">
        <v>0.446394910084779</v>
      </c>
    </row>
    <row r="73" spans="1:14" ht="12.75" customHeight="1">
      <c r="A73" s="48"/>
    </row>
    <row r="75" spans="1:14">
      <c r="A75" s="303"/>
      <c r="B75" s="303"/>
      <c r="C75" s="303"/>
    </row>
    <row r="76" spans="1:14">
      <c r="A76" s="303"/>
      <c r="B76" s="303"/>
      <c r="C76" s="303"/>
    </row>
    <row r="77" spans="1:14">
      <c r="A77" s="303"/>
      <c r="B77" s="303"/>
      <c r="C77" s="303"/>
    </row>
    <row r="78" spans="1:14">
      <c r="A78" s="303"/>
      <c r="B78" s="303"/>
      <c r="C78" s="303"/>
    </row>
  </sheetData>
  <mergeCells count="1">
    <mergeCell ref="A75:C78"/>
  </mergeCells>
  <pageMargins left="0.39370078740157483" right="0.39370078740157483" top="0.39370078740157483" bottom="0.39370078740157483" header="0.51181102362204722" footer="0.51181102362204722"/>
  <pageSetup paperSize="9" scale="6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O57"/>
  <sheetViews>
    <sheetView zoomScaleNormal="100" zoomScaleSheetLayoutView="80" workbookViewId="0">
      <pane xSplit="3" ySplit="4" topLeftCell="H5" activePane="bottomRight" state="frozen"/>
      <selection activeCell="S29" sqref="S29"/>
      <selection pane="topRight" activeCell="S29" sqref="S29"/>
      <selection pane="bottomLeft" activeCell="S29" sqref="S29"/>
      <selection pane="bottomRight" activeCell="O8" sqref="O8:O52"/>
    </sheetView>
  </sheetViews>
  <sheetFormatPr defaultColWidth="12.5703125" defaultRowHeight="12" customHeight="1"/>
  <cols>
    <col min="1" max="2" width="3.85546875" style="64" customWidth="1"/>
    <col min="3" max="3" width="58.7109375" style="64" customWidth="1"/>
    <col min="4" max="14" width="12.7109375" style="4" customWidth="1"/>
    <col min="15" max="16384" width="12.5703125" style="4"/>
  </cols>
  <sheetData>
    <row r="1" spans="1:15" s="3" customFormat="1" ht="12" customHeight="1">
      <c r="A1" s="19" t="s">
        <v>0</v>
      </c>
      <c r="B1" s="61"/>
      <c r="C1" s="61"/>
      <c r="D1" s="70">
        <v>2012</v>
      </c>
      <c r="E1" s="70">
        <v>2012</v>
      </c>
      <c r="F1" s="70">
        <v>2012</v>
      </c>
      <c r="G1" s="70">
        <v>2012</v>
      </c>
      <c r="H1" s="70">
        <v>2013</v>
      </c>
      <c r="I1" s="70">
        <v>2013</v>
      </c>
      <c r="J1" s="70">
        <v>2013</v>
      </c>
      <c r="K1" s="70">
        <v>2013</v>
      </c>
      <c r="L1" s="70">
        <v>2014</v>
      </c>
      <c r="M1" s="70">
        <v>2014</v>
      </c>
      <c r="N1" s="70">
        <v>2014</v>
      </c>
    </row>
    <row r="2" spans="1:15" s="3" customFormat="1" ht="12" customHeight="1">
      <c r="A2" s="20" t="s">
        <v>83</v>
      </c>
      <c r="B2" s="62"/>
      <c r="C2" s="62"/>
      <c r="D2" s="259" t="s">
        <v>1</v>
      </c>
      <c r="E2" s="259" t="s">
        <v>2</v>
      </c>
      <c r="F2" s="72" t="s">
        <v>3</v>
      </c>
      <c r="G2" s="259" t="s">
        <v>4</v>
      </c>
      <c r="H2" s="259" t="s">
        <v>1</v>
      </c>
      <c r="I2" s="259" t="s">
        <v>2</v>
      </c>
      <c r="J2" s="72" t="s">
        <v>3</v>
      </c>
      <c r="K2" s="259" t="s">
        <v>4</v>
      </c>
      <c r="L2" s="259" t="s">
        <v>1</v>
      </c>
      <c r="M2" s="259" t="s">
        <v>2</v>
      </c>
      <c r="N2" s="259" t="s">
        <v>3</v>
      </c>
    </row>
    <row r="3" spans="1:15" s="3" customFormat="1" ht="12" customHeight="1">
      <c r="A3" s="20"/>
      <c r="B3" s="62"/>
      <c r="C3" s="62"/>
      <c r="D3" s="72"/>
      <c r="E3" s="72"/>
      <c r="F3" s="250"/>
      <c r="G3" s="72"/>
      <c r="H3" s="72"/>
      <c r="I3" s="72"/>
      <c r="J3" s="250"/>
      <c r="K3" s="72"/>
      <c r="L3" s="72"/>
      <c r="M3" s="72"/>
      <c r="N3" s="72"/>
    </row>
    <row r="4" spans="1:15" s="3" customFormat="1" ht="12" customHeight="1">
      <c r="A4" s="63" t="s">
        <v>5</v>
      </c>
      <c r="B4" s="63"/>
      <c r="C4" s="95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</row>
    <row r="5" spans="1:15" ht="12" customHeight="1">
      <c r="C5" s="65"/>
      <c r="D5" s="98"/>
      <c r="E5" s="98"/>
      <c r="F5" s="97"/>
      <c r="G5" s="98"/>
      <c r="H5" s="98"/>
      <c r="I5" s="98"/>
      <c r="J5" s="97"/>
      <c r="K5" s="98"/>
      <c r="L5" s="98"/>
      <c r="M5" s="98"/>
      <c r="N5" s="97"/>
    </row>
    <row r="6" spans="1:15" ht="12" customHeight="1">
      <c r="A6" s="263" t="s">
        <v>84</v>
      </c>
      <c r="C6" s="65"/>
      <c r="D6" s="98"/>
      <c r="E6" s="98"/>
      <c r="F6" s="97"/>
      <c r="G6" s="98"/>
      <c r="H6" s="98"/>
      <c r="I6" s="98"/>
      <c r="J6" s="97"/>
      <c r="K6" s="98"/>
      <c r="L6" s="98"/>
      <c r="M6" s="98"/>
      <c r="N6" s="97"/>
    </row>
    <row r="7" spans="1:15" ht="12" customHeight="1">
      <c r="C7" s="65"/>
      <c r="D7" s="98"/>
      <c r="E7" s="98"/>
      <c r="F7" s="97"/>
      <c r="G7" s="98"/>
      <c r="H7" s="98"/>
      <c r="I7" s="98"/>
      <c r="J7" s="97"/>
      <c r="K7" s="98"/>
      <c r="L7" s="98"/>
      <c r="M7" s="98"/>
      <c r="N7" s="97"/>
    </row>
    <row r="8" spans="1:15" ht="12" customHeight="1">
      <c r="C8" s="64" t="s">
        <v>36</v>
      </c>
      <c r="D8" s="100">
        <v>14940</v>
      </c>
      <c r="E8" s="100">
        <v>28011</v>
      </c>
      <c r="F8" s="99">
        <v>47028</v>
      </c>
      <c r="G8" s="100">
        <v>45855</v>
      </c>
      <c r="H8" s="100">
        <v>2929</v>
      </c>
      <c r="I8" s="100">
        <v>16766</v>
      </c>
      <c r="J8" s="99">
        <v>27610</v>
      </c>
      <c r="K8" s="100">
        <v>28855</v>
      </c>
      <c r="L8" s="100">
        <v>4990</v>
      </c>
      <c r="M8" s="100">
        <v>17577</v>
      </c>
      <c r="N8" s="99">
        <v>29374</v>
      </c>
      <c r="O8" s="260"/>
    </row>
    <row r="9" spans="1:15" ht="12" customHeight="1">
      <c r="C9" s="64" t="s">
        <v>85</v>
      </c>
      <c r="D9" s="100">
        <v>25312</v>
      </c>
      <c r="E9" s="100">
        <v>51440</v>
      </c>
      <c r="F9" s="99">
        <v>77914</v>
      </c>
      <c r="G9" s="100">
        <v>106897</v>
      </c>
      <c r="H9" s="100">
        <v>24779</v>
      </c>
      <c r="I9" s="100">
        <v>50293</v>
      </c>
      <c r="J9" s="99">
        <v>77735</v>
      </c>
      <c r="K9" s="100">
        <v>104741</v>
      </c>
      <c r="L9" s="100">
        <v>24434</v>
      </c>
      <c r="M9" s="100">
        <v>48945</v>
      </c>
      <c r="N9" s="99">
        <v>73956</v>
      </c>
      <c r="O9" s="260"/>
    </row>
    <row r="10" spans="1:15" ht="12" customHeight="1">
      <c r="C10" s="64" t="s">
        <v>86</v>
      </c>
      <c r="D10" s="100">
        <v>3724</v>
      </c>
      <c r="E10" s="100">
        <v>6837</v>
      </c>
      <c r="F10" s="99">
        <v>12697</v>
      </c>
      <c r="G10" s="100">
        <v>13468</v>
      </c>
      <c r="H10" s="100">
        <v>3574</v>
      </c>
      <c r="I10" s="100">
        <v>7425</v>
      </c>
      <c r="J10" s="99">
        <v>11830</v>
      </c>
      <c r="K10" s="100">
        <v>14306</v>
      </c>
      <c r="L10" s="100">
        <v>5058</v>
      </c>
      <c r="M10" s="100">
        <v>9815</v>
      </c>
      <c r="N10" s="99">
        <v>15574</v>
      </c>
      <c r="O10" s="260"/>
    </row>
    <row r="11" spans="1:15" ht="12" customHeight="1">
      <c r="C11" s="64" t="s">
        <v>32</v>
      </c>
      <c r="D11" s="100">
        <v>7600</v>
      </c>
      <c r="E11" s="100">
        <v>14913</v>
      </c>
      <c r="F11" s="99">
        <v>20156</v>
      </c>
      <c r="G11" s="100">
        <v>28598</v>
      </c>
      <c r="H11" s="100">
        <v>7745</v>
      </c>
      <c r="I11" s="100">
        <v>14294</v>
      </c>
      <c r="J11" s="99">
        <v>23534</v>
      </c>
      <c r="K11" s="100">
        <v>31560</v>
      </c>
      <c r="L11" s="100">
        <v>6046</v>
      </c>
      <c r="M11" s="100">
        <v>13813</v>
      </c>
      <c r="N11" s="99">
        <v>20453</v>
      </c>
      <c r="O11" s="260"/>
    </row>
    <row r="12" spans="1:15" ht="12" customHeight="1">
      <c r="C12" s="64" t="s">
        <v>33</v>
      </c>
      <c r="D12" s="100">
        <v>0</v>
      </c>
      <c r="E12" s="100">
        <v>0</v>
      </c>
      <c r="F12" s="99">
        <v>0</v>
      </c>
      <c r="G12" s="100">
        <v>0</v>
      </c>
      <c r="H12" s="100">
        <v>0</v>
      </c>
      <c r="I12" s="100">
        <v>0</v>
      </c>
      <c r="J12" s="99">
        <v>0</v>
      </c>
      <c r="K12" s="100">
        <v>0</v>
      </c>
      <c r="L12" s="100">
        <v>0</v>
      </c>
      <c r="M12" s="100">
        <v>-9</v>
      </c>
      <c r="N12" s="99">
        <v>5</v>
      </c>
      <c r="O12" s="260"/>
    </row>
    <row r="13" spans="1:15" ht="12" customHeight="1">
      <c r="C13" s="64" t="s">
        <v>166</v>
      </c>
      <c r="D13" s="100">
        <v>-1828</v>
      </c>
      <c r="E13" s="100">
        <v>5154</v>
      </c>
      <c r="F13" s="99">
        <v>9013</v>
      </c>
      <c r="G13" s="100">
        <v>-12828</v>
      </c>
      <c r="H13" s="100">
        <v>-8756</v>
      </c>
      <c r="I13" s="100">
        <v>-10298</v>
      </c>
      <c r="J13" s="99">
        <v>-17937</v>
      </c>
      <c r="K13" s="100">
        <v>-12866</v>
      </c>
      <c r="L13" s="100">
        <v>-1194</v>
      </c>
      <c r="M13" s="100">
        <v>-2441</v>
      </c>
      <c r="N13" s="99">
        <v>-4370</v>
      </c>
      <c r="O13" s="260"/>
    </row>
    <row r="14" spans="1:15" ht="12" customHeight="1">
      <c r="C14" s="64" t="s">
        <v>168</v>
      </c>
      <c r="D14" s="100">
        <v>-657</v>
      </c>
      <c r="E14" s="100">
        <v>-2060</v>
      </c>
      <c r="F14" s="99">
        <v>-2179</v>
      </c>
      <c r="G14" s="100">
        <v>947</v>
      </c>
      <c r="H14" s="100">
        <v>-1114</v>
      </c>
      <c r="I14" s="100">
        <v>-3490</v>
      </c>
      <c r="J14" s="99">
        <v>-4617</v>
      </c>
      <c r="K14" s="100">
        <v>-3327</v>
      </c>
      <c r="L14" s="100">
        <v>-444</v>
      </c>
      <c r="M14" s="100">
        <v>-495</v>
      </c>
      <c r="N14" s="99">
        <v>1128</v>
      </c>
      <c r="O14" s="260"/>
    </row>
    <row r="15" spans="1:15" ht="12" customHeight="1">
      <c r="C15" s="64" t="s">
        <v>167</v>
      </c>
      <c r="D15" s="100">
        <v>-16363</v>
      </c>
      <c r="E15" s="100">
        <v>-17789</v>
      </c>
      <c r="F15" s="99">
        <v>-23473</v>
      </c>
      <c r="G15" s="100">
        <v>4507</v>
      </c>
      <c r="H15" s="100">
        <v>-7142</v>
      </c>
      <c r="I15" s="100">
        <v>-14001</v>
      </c>
      <c r="J15" s="99">
        <v>-14511</v>
      </c>
      <c r="K15" s="100">
        <v>-6672</v>
      </c>
      <c r="L15" s="100">
        <v>-4145</v>
      </c>
      <c r="M15" s="100">
        <v>-8580</v>
      </c>
      <c r="N15" s="99">
        <v>-9303</v>
      </c>
      <c r="O15" s="260"/>
    </row>
    <row r="16" spans="1:15" ht="12" customHeight="1">
      <c r="C16" s="64" t="s">
        <v>87</v>
      </c>
      <c r="D16" s="100">
        <v>-4208</v>
      </c>
      <c r="E16" s="100">
        <v>-6830</v>
      </c>
      <c r="F16" s="99">
        <v>-11085</v>
      </c>
      <c r="G16" s="100">
        <v>-13128</v>
      </c>
      <c r="H16" s="100">
        <v>-4173</v>
      </c>
      <c r="I16" s="100">
        <v>-7320</v>
      </c>
      <c r="J16" s="99">
        <v>-10393</v>
      </c>
      <c r="K16" s="100">
        <v>-12417</v>
      </c>
      <c r="L16" s="100">
        <v>-4239</v>
      </c>
      <c r="M16" s="100">
        <v>-8986</v>
      </c>
      <c r="N16" s="99">
        <v>-12809</v>
      </c>
      <c r="O16" s="260"/>
    </row>
    <row r="17" spans="1:15" ht="12" customHeight="1">
      <c r="C17" s="64" t="s">
        <v>88</v>
      </c>
      <c r="D17" s="100">
        <v>-7599</v>
      </c>
      <c r="E17" s="100">
        <v>-17063</v>
      </c>
      <c r="F17" s="99">
        <v>-21785</v>
      </c>
      <c r="G17" s="100">
        <v>-26801</v>
      </c>
      <c r="H17" s="100">
        <v>-4709</v>
      </c>
      <c r="I17" s="100">
        <v>-14492</v>
      </c>
      <c r="J17" s="99">
        <v>-22015</v>
      </c>
      <c r="K17" s="100">
        <v>-27895</v>
      </c>
      <c r="L17" s="100">
        <v>-6238</v>
      </c>
      <c r="M17" s="100">
        <v>-14654</v>
      </c>
      <c r="N17" s="99">
        <v>-20833</v>
      </c>
      <c r="O17" s="260"/>
    </row>
    <row r="18" spans="1:15" ht="12" customHeight="1">
      <c r="C18" s="64" t="s">
        <v>89</v>
      </c>
      <c r="D18" s="100">
        <v>1021</v>
      </c>
      <c r="E18" s="100">
        <v>1848</v>
      </c>
      <c r="F18" s="99">
        <v>2548</v>
      </c>
      <c r="G18" s="100">
        <v>3123</v>
      </c>
      <c r="H18" s="100">
        <v>582</v>
      </c>
      <c r="I18" s="100">
        <v>803</v>
      </c>
      <c r="J18" s="99">
        <v>1167</v>
      </c>
      <c r="K18" s="100">
        <v>1469</v>
      </c>
      <c r="L18" s="100">
        <v>305</v>
      </c>
      <c r="M18" s="100">
        <v>593</v>
      </c>
      <c r="N18" s="99">
        <v>840</v>
      </c>
      <c r="O18" s="260"/>
    </row>
    <row r="19" spans="1:15" ht="12" customHeight="1">
      <c r="A19" s="66"/>
      <c r="B19" s="66"/>
      <c r="C19" s="96" t="s">
        <v>90</v>
      </c>
      <c r="D19" s="102">
        <v>313</v>
      </c>
      <c r="E19" s="102">
        <v>-902</v>
      </c>
      <c r="F19" s="101">
        <v>-5393</v>
      </c>
      <c r="G19" s="102">
        <v>-5411</v>
      </c>
      <c r="H19" s="102">
        <v>-712</v>
      </c>
      <c r="I19" s="102">
        <f>82+1406</f>
        <v>1488</v>
      </c>
      <c r="J19" s="101">
        <f>-68+4327</f>
        <v>4259</v>
      </c>
      <c r="K19" s="102">
        <v>13858</v>
      </c>
      <c r="L19" s="102">
        <v>690</v>
      </c>
      <c r="M19" s="102">
        <v>638</v>
      </c>
      <c r="N19" s="101">
        <v>4079</v>
      </c>
      <c r="O19" s="260"/>
    </row>
    <row r="20" spans="1:15" ht="12" customHeight="1">
      <c r="D20" s="100"/>
      <c r="E20" s="100"/>
      <c r="F20" s="99"/>
      <c r="G20" s="100"/>
      <c r="H20" s="100"/>
      <c r="I20" s="100"/>
      <c r="J20" s="99"/>
      <c r="K20" s="100"/>
      <c r="L20" s="100"/>
      <c r="M20" s="100"/>
      <c r="N20" s="99"/>
      <c r="O20" s="260"/>
    </row>
    <row r="21" spans="1:15" ht="12" customHeight="1">
      <c r="A21" s="67"/>
      <c r="B21" s="264" t="s">
        <v>91</v>
      </c>
      <c r="C21" s="67"/>
      <c r="D21" s="103">
        <v>22255</v>
      </c>
      <c r="E21" s="103">
        <v>63559</v>
      </c>
      <c r="F21" s="103">
        <v>105441</v>
      </c>
      <c r="G21" s="103">
        <v>145227</v>
      </c>
      <c r="H21" s="103">
        <v>13003</v>
      </c>
      <c r="I21" s="103">
        <v>41468</v>
      </c>
      <c r="J21" s="103">
        <v>76662</v>
      </c>
      <c r="K21" s="103">
        <v>131612</v>
      </c>
      <c r="L21" s="103">
        <v>25263</v>
      </c>
      <c r="M21" s="103">
        <v>56216</v>
      </c>
      <c r="N21" s="103">
        <v>98094</v>
      </c>
      <c r="O21" s="260"/>
    </row>
    <row r="22" spans="1:15" ht="12" customHeight="1">
      <c r="D22" s="100"/>
      <c r="E22" s="100"/>
      <c r="F22" s="99"/>
      <c r="G22" s="100"/>
      <c r="H22" s="100"/>
      <c r="I22" s="100"/>
      <c r="J22" s="99"/>
      <c r="K22" s="100"/>
      <c r="L22" s="100"/>
      <c r="M22" s="100"/>
      <c r="N22" s="99"/>
      <c r="O22" s="260"/>
    </row>
    <row r="23" spans="1:15" ht="12" customHeight="1">
      <c r="A23" s="263" t="s">
        <v>92</v>
      </c>
      <c r="D23" s="100"/>
      <c r="E23" s="100"/>
      <c r="F23" s="99"/>
      <c r="G23" s="100"/>
      <c r="H23" s="100"/>
      <c r="I23" s="100"/>
      <c r="J23" s="99"/>
      <c r="K23" s="100"/>
      <c r="L23" s="100"/>
      <c r="M23" s="100"/>
      <c r="N23" s="99"/>
      <c r="O23" s="260"/>
    </row>
    <row r="24" spans="1:15" ht="12" customHeight="1">
      <c r="C24" s="65"/>
      <c r="D24" s="100"/>
      <c r="E24" s="100"/>
      <c r="F24" s="99"/>
      <c r="G24" s="100"/>
      <c r="H24" s="100"/>
      <c r="I24" s="100"/>
      <c r="J24" s="99"/>
      <c r="K24" s="100"/>
      <c r="L24" s="100"/>
      <c r="M24" s="100"/>
      <c r="N24" s="99"/>
      <c r="O24" s="260"/>
    </row>
    <row r="25" spans="1:15" ht="12" customHeight="1">
      <c r="C25" s="64" t="s">
        <v>93</v>
      </c>
      <c r="D25" s="100">
        <v>-23841</v>
      </c>
      <c r="E25" s="100">
        <v>-40181</v>
      </c>
      <c r="F25" s="99">
        <v>-70891</v>
      </c>
      <c r="G25" s="100">
        <v>-103315</v>
      </c>
      <c r="H25" s="100">
        <v>-16712</v>
      </c>
      <c r="I25" s="100">
        <v>-40620</v>
      </c>
      <c r="J25" s="99">
        <v>-117445</v>
      </c>
      <c r="K25" s="100">
        <v>-146122</v>
      </c>
      <c r="L25" s="100">
        <v>-17292</v>
      </c>
      <c r="M25" s="100">
        <v>-33330</v>
      </c>
      <c r="N25" s="99">
        <v>-53633</v>
      </c>
      <c r="O25" s="260"/>
    </row>
    <row r="26" spans="1:15" ht="12" customHeight="1">
      <c r="C26" s="64" t="s">
        <v>94</v>
      </c>
      <c r="D26" s="100">
        <v>-13974</v>
      </c>
      <c r="E26" s="100">
        <v>-13881</v>
      </c>
      <c r="F26" s="99">
        <v>-1658</v>
      </c>
      <c r="G26" s="100">
        <v>6701</v>
      </c>
      <c r="H26" s="100">
        <v>-3875</v>
      </c>
      <c r="I26" s="100">
        <v>2758</v>
      </c>
      <c r="J26" s="99">
        <f>51018+3096</f>
        <v>54114</v>
      </c>
      <c r="K26" s="100">
        <v>25984</v>
      </c>
      <c r="L26" s="100">
        <v>-8031</v>
      </c>
      <c r="M26" s="100">
        <v>-9390</v>
      </c>
      <c r="N26" s="99">
        <v>-5791</v>
      </c>
      <c r="O26" s="260"/>
    </row>
    <row r="27" spans="1:15" ht="12" customHeight="1">
      <c r="C27" s="64" t="s">
        <v>95</v>
      </c>
      <c r="D27" s="100">
        <v>-23</v>
      </c>
      <c r="E27" s="100">
        <v>-2173</v>
      </c>
      <c r="F27" s="99">
        <v>-2388</v>
      </c>
      <c r="G27" s="100">
        <v>-2388</v>
      </c>
      <c r="H27" s="100">
        <v>0</v>
      </c>
      <c r="I27" s="100">
        <v>-100</v>
      </c>
      <c r="J27" s="99">
        <v>-494</v>
      </c>
      <c r="K27" s="100">
        <v>-871</v>
      </c>
      <c r="L27" s="100">
        <v>-201</v>
      </c>
      <c r="M27" s="100">
        <v>-428</v>
      </c>
      <c r="N27" s="99">
        <v>-1156</v>
      </c>
      <c r="O27" s="260"/>
    </row>
    <row r="28" spans="1:15" ht="12" customHeight="1">
      <c r="C28" s="65" t="s">
        <v>96</v>
      </c>
      <c r="D28" s="100">
        <v>0</v>
      </c>
      <c r="E28" s="100">
        <v>108</v>
      </c>
      <c r="F28" s="99">
        <v>48</v>
      </c>
      <c r="G28" s="100">
        <v>48</v>
      </c>
      <c r="H28" s="100">
        <v>0</v>
      </c>
      <c r="I28" s="100">
        <v>0</v>
      </c>
      <c r="J28" s="99">
        <v>0</v>
      </c>
      <c r="K28" s="100">
        <v>0</v>
      </c>
      <c r="L28" s="100">
        <v>0</v>
      </c>
      <c r="M28" s="100">
        <v>0</v>
      </c>
      <c r="N28" s="99">
        <v>0</v>
      </c>
      <c r="O28" s="260"/>
    </row>
    <row r="29" spans="1:15" ht="12" customHeight="1">
      <c r="C29" s="64" t="s">
        <v>97</v>
      </c>
      <c r="D29" s="100">
        <v>21781</v>
      </c>
      <c r="E29" s="100">
        <v>22591</v>
      </c>
      <c r="F29" s="99">
        <v>15567</v>
      </c>
      <c r="G29" s="100">
        <v>10645</v>
      </c>
      <c r="H29" s="100">
        <v>12716</v>
      </c>
      <c r="I29" s="100">
        <v>20765</v>
      </c>
      <c r="J29" s="99">
        <v>18264</v>
      </c>
      <c r="K29" s="100">
        <v>13772</v>
      </c>
      <c r="L29" s="100">
        <v>-1992</v>
      </c>
      <c r="M29" s="100">
        <v>17526</v>
      </c>
      <c r="N29" s="99">
        <v>14498</v>
      </c>
      <c r="O29" s="260"/>
    </row>
    <row r="30" spans="1:15" ht="12" customHeight="1">
      <c r="C30" s="64" t="s">
        <v>98</v>
      </c>
      <c r="D30" s="100">
        <v>84</v>
      </c>
      <c r="E30" s="100">
        <v>84</v>
      </c>
      <c r="F30" s="99">
        <v>13421</v>
      </c>
      <c r="G30" s="100">
        <v>14388</v>
      </c>
      <c r="H30" s="100">
        <v>0</v>
      </c>
      <c r="I30" s="100">
        <v>0</v>
      </c>
      <c r="J30" s="99">
        <v>0</v>
      </c>
      <c r="K30" s="100">
        <v>0</v>
      </c>
      <c r="L30" s="100">
        <v>0</v>
      </c>
      <c r="M30" s="100">
        <v>0</v>
      </c>
      <c r="N30" s="99">
        <v>0</v>
      </c>
      <c r="O30" s="260"/>
    </row>
    <row r="31" spans="1:15" ht="12" customHeight="1">
      <c r="A31" s="66"/>
      <c r="B31" s="66"/>
      <c r="C31" s="96" t="s">
        <v>99</v>
      </c>
      <c r="D31" s="102">
        <v>261</v>
      </c>
      <c r="E31" s="102">
        <v>435</v>
      </c>
      <c r="F31" s="101">
        <v>777</v>
      </c>
      <c r="G31" s="102">
        <v>1046</v>
      </c>
      <c r="H31" s="102">
        <v>165</v>
      </c>
      <c r="I31" s="102">
        <v>336</v>
      </c>
      <c r="J31" s="101">
        <v>548</v>
      </c>
      <c r="K31" s="102">
        <v>1188</v>
      </c>
      <c r="L31" s="102">
        <v>268</v>
      </c>
      <c r="M31" s="102">
        <v>1616</v>
      </c>
      <c r="N31" s="101">
        <v>2262</v>
      </c>
      <c r="O31" s="260"/>
    </row>
    <row r="32" spans="1:15" ht="12" customHeight="1">
      <c r="D32" s="100"/>
      <c r="E32" s="100"/>
      <c r="F32" s="99"/>
      <c r="G32" s="100"/>
      <c r="H32" s="100"/>
      <c r="I32" s="100"/>
      <c r="J32" s="99"/>
      <c r="K32" s="100"/>
      <c r="L32" s="100"/>
      <c r="M32" s="100"/>
      <c r="N32" s="99"/>
      <c r="O32" s="260"/>
    </row>
    <row r="33" spans="1:15" ht="12" customHeight="1">
      <c r="A33" s="67"/>
      <c r="B33" s="264" t="s">
        <v>100</v>
      </c>
      <c r="C33" s="67"/>
      <c r="D33" s="103">
        <v>-15712</v>
      </c>
      <c r="E33" s="103">
        <v>-33017</v>
      </c>
      <c r="F33" s="103">
        <v>-45124</v>
      </c>
      <c r="G33" s="103">
        <v>-72875</v>
      </c>
      <c r="H33" s="103">
        <v>-7706</v>
      </c>
      <c r="I33" s="103">
        <v>-16861</v>
      </c>
      <c r="J33" s="103">
        <v>-45013</v>
      </c>
      <c r="K33" s="103">
        <v>-106049</v>
      </c>
      <c r="L33" s="103">
        <v>-27248</v>
      </c>
      <c r="M33" s="103">
        <v>-24006</v>
      </c>
      <c r="N33" s="103">
        <v>-43820</v>
      </c>
      <c r="O33" s="260"/>
    </row>
    <row r="34" spans="1:15" ht="12" customHeight="1">
      <c r="C34" s="65"/>
      <c r="D34" s="100"/>
      <c r="E34" s="100"/>
      <c r="F34" s="99"/>
      <c r="G34" s="100"/>
      <c r="H34" s="100"/>
      <c r="I34" s="100"/>
      <c r="J34" s="99"/>
      <c r="K34" s="100"/>
      <c r="L34" s="100"/>
      <c r="M34" s="100"/>
      <c r="N34" s="99"/>
      <c r="O34" s="260"/>
    </row>
    <row r="35" spans="1:15" ht="12" customHeight="1">
      <c r="A35" s="263" t="s">
        <v>101</v>
      </c>
      <c r="D35" s="100"/>
      <c r="E35" s="100"/>
      <c r="F35" s="99"/>
      <c r="G35" s="100"/>
      <c r="H35" s="100"/>
      <c r="I35" s="100"/>
      <c r="J35" s="99"/>
      <c r="K35" s="100"/>
      <c r="L35" s="100"/>
      <c r="M35" s="100"/>
      <c r="N35" s="99"/>
      <c r="O35" s="260"/>
    </row>
    <row r="36" spans="1:15" ht="12" customHeight="1">
      <c r="D36" s="100"/>
      <c r="E36" s="100"/>
      <c r="F36" s="99"/>
      <c r="G36" s="100"/>
      <c r="H36" s="100"/>
      <c r="I36" s="100"/>
      <c r="J36" s="99"/>
      <c r="K36" s="100"/>
      <c r="L36" s="100"/>
      <c r="M36" s="100"/>
      <c r="N36" s="99"/>
      <c r="O36" s="260"/>
    </row>
    <row r="37" spans="1:15" ht="12" customHeight="1">
      <c r="C37" s="68" t="s">
        <v>102</v>
      </c>
      <c r="D37" s="100">
        <v>-27</v>
      </c>
      <c r="E37" s="100">
        <v>-65954</v>
      </c>
      <c r="F37" s="99">
        <v>-66063</v>
      </c>
      <c r="G37" s="100">
        <v>-66104</v>
      </c>
      <c r="H37" s="100">
        <v>-10</v>
      </c>
      <c r="I37" s="100">
        <v>-65174</v>
      </c>
      <c r="J37" s="99">
        <v>-65361</v>
      </c>
      <c r="K37" s="100">
        <v>-65405</v>
      </c>
      <c r="L37" s="100">
        <v>-4</v>
      </c>
      <c r="M37" s="100">
        <v>-6411</v>
      </c>
      <c r="N37" s="99">
        <v>-6705</v>
      </c>
      <c r="O37" s="260"/>
    </row>
    <row r="38" spans="1:15" ht="12" customHeight="1">
      <c r="C38" s="68" t="s">
        <v>103</v>
      </c>
      <c r="D38" s="100">
        <v>21666</v>
      </c>
      <c r="E38" s="100">
        <v>33997</v>
      </c>
      <c r="F38" s="99">
        <v>6625</v>
      </c>
      <c r="G38" s="100">
        <v>-2922</v>
      </c>
      <c r="H38" s="100">
        <v>13591</v>
      </c>
      <c r="I38" s="100">
        <v>41107</v>
      </c>
      <c r="J38" s="99">
        <v>40367</v>
      </c>
      <c r="K38" s="100">
        <v>50244</v>
      </c>
      <c r="L38" s="100">
        <v>12246</v>
      </c>
      <c r="M38" s="100">
        <v>-12828</v>
      </c>
      <c r="N38" s="99">
        <v>-34492</v>
      </c>
      <c r="O38" s="260"/>
    </row>
    <row r="39" spans="1:15" ht="12" customHeight="1">
      <c r="A39" s="66"/>
      <c r="B39" s="66"/>
      <c r="C39" s="96" t="s">
        <v>198</v>
      </c>
      <c r="D39" s="102">
        <v>-271</v>
      </c>
      <c r="E39" s="102">
        <v>-538</v>
      </c>
      <c r="F39" s="101">
        <v>-806</v>
      </c>
      <c r="G39" s="102">
        <v>-2036</v>
      </c>
      <c r="H39" s="102">
        <v>-118</v>
      </c>
      <c r="I39" s="102">
        <v>-739</v>
      </c>
      <c r="J39" s="101">
        <v>-6154</v>
      </c>
      <c r="K39" s="102">
        <v>-11157</v>
      </c>
      <c r="L39" s="102">
        <v>-11430</v>
      </c>
      <c r="M39" s="102">
        <v>-14027</v>
      </c>
      <c r="N39" s="101">
        <v>-15581</v>
      </c>
      <c r="O39" s="260"/>
    </row>
    <row r="40" spans="1:15" ht="12" customHeight="1">
      <c r="D40" s="100"/>
      <c r="E40" s="100"/>
      <c r="F40" s="99"/>
      <c r="G40" s="100"/>
      <c r="H40" s="100"/>
      <c r="I40" s="100"/>
      <c r="J40" s="99"/>
      <c r="K40" s="100"/>
      <c r="L40" s="100"/>
      <c r="M40" s="100"/>
      <c r="N40" s="99"/>
      <c r="O40" s="260"/>
    </row>
    <row r="41" spans="1:15" ht="12" customHeight="1">
      <c r="A41" s="67"/>
      <c r="B41" s="264" t="s">
        <v>104</v>
      </c>
      <c r="C41" s="67"/>
      <c r="D41" s="103">
        <v>21368</v>
      </c>
      <c r="E41" s="103">
        <v>-32495</v>
      </c>
      <c r="F41" s="103">
        <v>-60244</v>
      </c>
      <c r="G41" s="103">
        <v>-71062</v>
      </c>
      <c r="H41" s="103">
        <v>13463</v>
      </c>
      <c r="I41" s="103">
        <v>-24806</v>
      </c>
      <c r="J41" s="103">
        <v>-31148</v>
      </c>
      <c r="K41" s="103">
        <v>-26318</v>
      </c>
      <c r="L41" s="103">
        <v>812</v>
      </c>
      <c r="M41" s="103">
        <v>-33266</v>
      </c>
      <c r="N41" s="103">
        <v>-56778</v>
      </c>
      <c r="O41" s="260"/>
    </row>
    <row r="42" spans="1:15" ht="12" customHeight="1">
      <c r="D42" s="100"/>
      <c r="E42" s="100"/>
      <c r="F42" s="99"/>
      <c r="G42" s="100"/>
      <c r="H42" s="100"/>
      <c r="I42" s="100"/>
      <c r="J42" s="99"/>
      <c r="K42" s="100"/>
      <c r="L42" s="100"/>
      <c r="M42" s="100"/>
      <c r="N42" s="99"/>
      <c r="O42" s="260"/>
    </row>
    <row r="43" spans="1:15" ht="12" customHeight="1">
      <c r="A43" s="67"/>
      <c r="B43" s="264" t="s">
        <v>105</v>
      </c>
      <c r="C43" s="67"/>
      <c r="D43" s="103">
        <v>-997</v>
      </c>
      <c r="E43" s="103">
        <v>-506</v>
      </c>
      <c r="F43" s="103">
        <v>-657</v>
      </c>
      <c r="G43" s="103">
        <v>-530</v>
      </c>
      <c r="H43" s="103">
        <v>828</v>
      </c>
      <c r="I43" s="103">
        <v>106</v>
      </c>
      <c r="J43" s="103">
        <v>210</v>
      </c>
      <c r="K43" s="103">
        <v>177</v>
      </c>
      <c r="L43" s="103">
        <v>288</v>
      </c>
      <c r="M43" s="103">
        <v>390</v>
      </c>
      <c r="N43" s="103">
        <v>331</v>
      </c>
      <c r="O43" s="260"/>
    </row>
    <row r="44" spans="1:15" ht="12" customHeight="1">
      <c r="C44" s="65"/>
      <c r="D44" s="105"/>
      <c r="E44" s="105"/>
      <c r="F44" s="104"/>
      <c r="G44" s="105"/>
      <c r="H44" s="105"/>
      <c r="I44" s="105"/>
      <c r="J44" s="104"/>
      <c r="K44" s="105"/>
      <c r="L44" s="105"/>
      <c r="M44" s="105"/>
      <c r="N44" s="104"/>
      <c r="O44" s="260"/>
    </row>
    <row r="45" spans="1:15" ht="12" customHeight="1">
      <c r="A45" s="67"/>
      <c r="B45" s="264" t="s">
        <v>106</v>
      </c>
      <c r="C45" s="67"/>
      <c r="D45" s="103">
        <v>26914</v>
      </c>
      <c r="E45" s="103">
        <v>-2459</v>
      </c>
      <c r="F45" s="103">
        <v>-584</v>
      </c>
      <c r="G45" s="103">
        <v>760</v>
      </c>
      <c r="H45" s="103">
        <v>19588</v>
      </c>
      <c r="I45" s="103">
        <v>-93</v>
      </c>
      <c r="J45" s="103">
        <v>711</v>
      </c>
      <c r="K45" s="103">
        <v>-578</v>
      </c>
      <c r="L45" s="103">
        <v>-885</v>
      </c>
      <c r="M45" s="103">
        <v>-666</v>
      </c>
      <c r="N45" s="103">
        <v>-2173</v>
      </c>
      <c r="O45" s="260"/>
    </row>
    <row r="46" spans="1:15" ht="12" customHeight="1">
      <c r="C46" s="65"/>
      <c r="D46" s="100"/>
      <c r="E46" s="100"/>
      <c r="F46" s="99"/>
      <c r="G46" s="100"/>
      <c r="H46" s="100"/>
      <c r="I46" s="100"/>
      <c r="J46" s="99"/>
      <c r="K46" s="100"/>
      <c r="L46" s="100"/>
      <c r="M46" s="100"/>
      <c r="N46" s="99"/>
      <c r="O46" s="260"/>
    </row>
    <row r="47" spans="1:15" ht="12" customHeight="1">
      <c r="C47" s="64" t="s">
        <v>107</v>
      </c>
      <c r="D47" s="100">
        <v>14451</v>
      </c>
      <c r="E47" s="100">
        <v>14451</v>
      </c>
      <c r="F47" s="99">
        <v>14451</v>
      </c>
      <c r="G47" s="100">
        <v>14451</v>
      </c>
      <c r="H47" s="100">
        <v>15211</v>
      </c>
      <c r="I47" s="100">
        <v>15211</v>
      </c>
      <c r="J47" s="99">
        <v>15211</v>
      </c>
      <c r="K47" s="100">
        <v>15211</v>
      </c>
      <c r="L47" s="100">
        <v>14633</v>
      </c>
      <c r="M47" s="100">
        <v>14633</v>
      </c>
      <c r="N47" s="99">
        <v>14633</v>
      </c>
      <c r="O47" s="260"/>
    </row>
    <row r="48" spans="1:15" ht="12" customHeight="1">
      <c r="D48" s="100"/>
      <c r="E48" s="100"/>
      <c r="F48" s="99"/>
      <c r="G48" s="100"/>
      <c r="H48" s="100"/>
      <c r="I48" s="100"/>
      <c r="J48" s="99"/>
      <c r="K48" s="100"/>
      <c r="L48" s="100"/>
      <c r="M48" s="100"/>
      <c r="N48" s="99"/>
      <c r="O48" s="260"/>
    </row>
    <row r="49" spans="1:15" ht="12" customHeight="1">
      <c r="A49" s="66"/>
      <c r="B49" s="66"/>
      <c r="C49" s="96" t="s">
        <v>108</v>
      </c>
      <c r="D49" s="102">
        <v>41365</v>
      </c>
      <c r="E49" s="102">
        <v>11992</v>
      </c>
      <c r="F49" s="101">
        <v>13867</v>
      </c>
      <c r="G49" s="102">
        <v>15211</v>
      </c>
      <c r="H49" s="102">
        <v>34799</v>
      </c>
      <c r="I49" s="102">
        <v>15118</v>
      </c>
      <c r="J49" s="101">
        <v>15922</v>
      </c>
      <c r="K49" s="102">
        <v>14633</v>
      </c>
      <c r="L49" s="102">
        <v>13748</v>
      </c>
      <c r="M49" s="102">
        <v>13967</v>
      </c>
      <c r="N49" s="101">
        <v>12460</v>
      </c>
      <c r="O49" s="260"/>
    </row>
    <row r="50" spans="1:15" ht="12" customHeight="1">
      <c r="D50" s="100"/>
      <c r="E50" s="100"/>
      <c r="F50" s="99"/>
      <c r="G50" s="100"/>
      <c r="H50" s="100"/>
      <c r="I50" s="100"/>
      <c r="J50" s="99"/>
      <c r="K50" s="100"/>
      <c r="L50" s="100"/>
      <c r="M50" s="100"/>
      <c r="N50" s="99"/>
      <c r="O50" s="260"/>
    </row>
    <row r="51" spans="1:15" ht="12" customHeight="1" thickBot="1">
      <c r="A51" s="69"/>
      <c r="B51" s="265" t="s">
        <v>106</v>
      </c>
      <c r="C51" s="69"/>
      <c r="D51" s="106">
        <v>26914</v>
      </c>
      <c r="E51" s="106">
        <v>-2459</v>
      </c>
      <c r="F51" s="106">
        <v>-584</v>
      </c>
      <c r="G51" s="106">
        <v>760</v>
      </c>
      <c r="H51" s="106">
        <v>19588</v>
      </c>
      <c r="I51" s="106">
        <v>-93</v>
      </c>
      <c r="J51" s="106">
        <v>711</v>
      </c>
      <c r="K51" s="106">
        <v>-578</v>
      </c>
      <c r="L51" s="106">
        <v>-885</v>
      </c>
      <c r="M51" s="106">
        <v>-666</v>
      </c>
      <c r="N51" s="106">
        <v>-2173</v>
      </c>
      <c r="O51" s="260"/>
    </row>
    <row r="52" spans="1:15" ht="12" customHeight="1">
      <c r="E52" s="260"/>
      <c r="F52" s="266"/>
      <c r="I52" s="260"/>
      <c r="J52" s="266"/>
      <c r="M52" s="260"/>
      <c r="N52" s="260"/>
      <c r="O52" s="260"/>
    </row>
    <row r="53" spans="1:15" ht="12" customHeight="1">
      <c r="A53" s="48"/>
      <c r="F53" s="266"/>
      <c r="J53" s="266"/>
    </row>
    <row r="54" spans="1:15" ht="12" customHeight="1">
      <c r="F54" s="266"/>
      <c r="J54" s="266"/>
    </row>
    <row r="55" spans="1:15" ht="12" customHeight="1">
      <c r="F55" s="11"/>
      <c r="J55" s="11"/>
    </row>
    <row r="56" spans="1:15" ht="12" customHeight="1">
      <c r="F56" s="11"/>
      <c r="J56" s="11"/>
    </row>
    <row r="57" spans="1:15" ht="12" customHeight="1">
      <c r="F57" s="11"/>
      <c r="J57" s="11"/>
    </row>
  </sheetData>
  <pageMargins left="0.59055118110236227" right="0.59055118110236227" top="0.59055118110236227" bottom="0.59055118110236227" header="0.51181102362204722" footer="0.51181102362204722"/>
  <pageSetup paperSize="9" scale="66" pageOrder="overThenDown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O96"/>
  <sheetViews>
    <sheetView zoomScaleNormal="100" zoomScaleSheetLayoutView="100" workbookViewId="0">
      <pane xSplit="3" ySplit="4" topLeftCell="G5" activePane="bottomRight" state="frozen"/>
      <selection activeCell="S29" sqref="S29"/>
      <selection pane="topRight" activeCell="S29" sqref="S29"/>
      <selection pane="bottomLeft" activeCell="S29" sqref="S29"/>
      <selection pane="bottomRight" activeCell="N17" sqref="N17:N18"/>
    </sheetView>
  </sheetViews>
  <sheetFormatPr defaultColWidth="7.28515625" defaultRowHeight="12.75"/>
  <cols>
    <col min="1" max="1" width="3.42578125" style="29" customWidth="1"/>
    <col min="2" max="2" width="3.140625" style="29" customWidth="1"/>
    <col min="3" max="3" width="40.140625" style="29" customWidth="1"/>
    <col min="4" max="5" width="12.7109375" style="5" customWidth="1"/>
    <col min="6" max="6" width="12.7109375" style="107" customWidth="1"/>
    <col min="7" max="9" width="12.7109375" style="5" customWidth="1"/>
    <col min="10" max="10" width="12.7109375" style="107" customWidth="1"/>
    <col min="11" max="14" width="12.7109375" style="5" customWidth="1"/>
    <col min="15" max="15" width="9.7109375" style="5" bestFit="1" customWidth="1"/>
    <col min="16" max="16384" width="7.28515625" style="5"/>
  </cols>
  <sheetData>
    <row r="1" spans="1:14" ht="12" customHeight="1">
      <c r="A1" s="19" t="s">
        <v>0</v>
      </c>
      <c r="B1" s="22"/>
      <c r="C1" s="129"/>
      <c r="D1" s="70">
        <v>2012</v>
      </c>
      <c r="E1" s="70">
        <v>2012</v>
      </c>
      <c r="F1" s="133">
        <v>2012</v>
      </c>
      <c r="G1" s="70">
        <v>2012</v>
      </c>
      <c r="H1" s="70">
        <v>2013</v>
      </c>
      <c r="I1" s="70">
        <v>2013</v>
      </c>
      <c r="J1" s="133">
        <v>2013</v>
      </c>
      <c r="K1" s="70">
        <v>2013</v>
      </c>
      <c r="L1" s="70">
        <v>2014</v>
      </c>
      <c r="M1" s="70">
        <v>2014</v>
      </c>
      <c r="N1" s="70">
        <v>2014</v>
      </c>
    </row>
    <row r="2" spans="1:14" ht="12" customHeight="1">
      <c r="A2" s="119" t="s">
        <v>109</v>
      </c>
      <c r="B2" s="37"/>
      <c r="C2" s="120"/>
      <c r="D2" s="72" t="s">
        <v>185</v>
      </c>
      <c r="E2" s="72" t="s">
        <v>186</v>
      </c>
      <c r="F2" s="72" t="s">
        <v>187</v>
      </c>
      <c r="G2" s="72" t="s">
        <v>188</v>
      </c>
      <c r="H2" s="72" t="s">
        <v>185</v>
      </c>
      <c r="I2" s="72" t="s">
        <v>186</v>
      </c>
      <c r="J2" s="72" t="s">
        <v>187</v>
      </c>
      <c r="K2" s="72" t="s">
        <v>188</v>
      </c>
      <c r="L2" s="72" t="s">
        <v>185</v>
      </c>
      <c r="M2" s="72" t="s">
        <v>186</v>
      </c>
      <c r="N2" s="72" t="s">
        <v>187</v>
      </c>
    </row>
    <row r="3" spans="1:14" ht="12" customHeight="1">
      <c r="A3" s="119"/>
      <c r="B3" s="37"/>
      <c r="C3" s="120"/>
      <c r="D3" s="72"/>
      <c r="E3" s="72"/>
      <c r="F3" s="134"/>
      <c r="G3" s="72"/>
      <c r="H3" s="72"/>
      <c r="I3" s="72"/>
      <c r="J3" s="134"/>
      <c r="K3" s="72"/>
      <c r="L3" s="72"/>
      <c r="M3" s="72"/>
      <c r="N3" s="72"/>
    </row>
    <row r="4" spans="1:14" ht="12" customHeight="1">
      <c r="A4" s="121" t="s">
        <v>192</v>
      </c>
      <c r="B4" s="122"/>
      <c r="C4" s="123"/>
      <c r="D4" s="73"/>
      <c r="E4" s="73"/>
      <c r="F4" s="135"/>
      <c r="G4" s="73"/>
      <c r="H4" s="73"/>
      <c r="I4" s="73"/>
      <c r="J4" s="135"/>
      <c r="K4" s="73"/>
      <c r="L4" s="73"/>
      <c r="M4" s="73"/>
      <c r="N4" s="73"/>
    </row>
    <row r="5" spans="1:14" ht="12" customHeight="1">
      <c r="A5" s="116"/>
      <c r="C5" s="116"/>
      <c r="D5" s="137"/>
      <c r="E5" s="137"/>
      <c r="F5" s="136"/>
      <c r="G5" s="137"/>
      <c r="H5" s="137"/>
      <c r="I5" s="137"/>
      <c r="J5" s="136"/>
      <c r="K5" s="137"/>
      <c r="L5" s="137"/>
      <c r="M5" s="137"/>
      <c r="N5" s="136"/>
    </row>
    <row r="6" spans="1:14" ht="12" customHeight="1">
      <c r="A6" s="140" t="s">
        <v>110</v>
      </c>
      <c r="B6" s="117"/>
      <c r="D6" s="139"/>
      <c r="E6" s="139"/>
      <c r="F6" s="138"/>
      <c r="G6" s="139"/>
      <c r="H6" s="139"/>
      <c r="I6" s="139"/>
      <c r="J6" s="138"/>
      <c r="K6" s="139"/>
      <c r="L6" s="139"/>
      <c r="M6" s="139"/>
      <c r="N6" s="138"/>
    </row>
    <row r="7" spans="1:14" ht="12" customHeight="1">
      <c r="A7" s="117"/>
      <c r="C7" s="117"/>
      <c r="D7" s="137"/>
      <c r="E7" s="137"/>
      <c r="F7" s="136"/>
      <c r="G7" s="137"/>
      <c r="H7" s="137"/>
      <c r="I7" s="137"/>
      <c r="J7" s="136"/>
      <c r="K7" s="137"/>
      <c r="L7" s="137"/>
      <c r="M7" s="137"/>
      <c r="N7" s="136"/>
    </row>
    <row r="8" spans="1:14" ht="12" customHeight="1">
      <c r="A8" s="114"/>
      <c r="B8" s="110"/>
      <c r="C8" s="114" t="s">
        <v>111</v>
      </c>
      <c r="D8" s="145">
        <v>37049</v>
      </c>
      <c r="E8" s="145">
        <v>40034</v>
      </c>
      <c r="F8" s="144">
        <v>40414</v>
      </c>
      <c r="G8" s="145">
        <v>39547</v>
      </c>
      <c r="H8" s="145">
        <v>35850</v>
      </c>
      <c r="I8" s="145">
        <v>38014</v>
      </c>
      <c r="J8" s="144">
        <v>38575</v>
      </c>
      <c r="K8" s="145">
        <v>37659</v>
      </c>
      <c r="L8" s="145">
        <v>35577</v>
      </c>
      <c r="M8" s="145">
        <v>36973</v>
      </c>
      <c r="N8" s="144">
        <v>38304</v>
      </c>
    </row>
    <row r="9" spans="1:14" ht="12" customHeight="1">
      <c r="A9" s="114"/>
      <c r="B9" s="110"/>
      <c r="C9" s="114" t="s">
        <v>115</v>
      </c>
      <c r="D9" s="145">
        <v>11244</v>
      </c>
      <c r="E9" s="145">
        <v>12114</v>
      </c>
      <c r="F9" s="144">
        <v>12113</v>
      </c>
      <c r="G9" s="145">
        <v>12489</v>
      </c>
      <c r="H9" s="145">
        <v>12301</v>
      </c>
      <c r="I9" s="145">
        <v>12312</v>
      </c>
      <c r="J9" s="144">
        <v>13039</v>
      </c>
      <c r="K9" s="145">
        <v>13392</v>
      </c>
      <c r="L9" s="145">
        <v>12924</v>
      </c>
      <c r="M9" s="145">
        <v>13709</v>
      </c>
      <c r="N9" s="144">
        <v>14248</v>
      </c>
    </row>
    <row r="10" spans="1:14" ht="12" customHeight="1">
      <c r="A10" s="114"/>
      <c r="B10" s="110"/>
      <c r="C10" s="114" t="s">
        <v>202</v>
      </c>
      <c r="D10" s="145">
        <v>4934</v>
      </c>
      <c r="E10" s="145">
        <v>5341</v>
      </c>
      <c r="F10" s="144">
        <v>6282</v>
      </c>
      <c r="G10" s="145">
        <v>9571</v>
      </c>
      <c r="H10" s="145">
        <v>7408</v>
      </c>
      <c r="I10" s="145">
        <v>9775</v>
      </c>
      <c r="J10" s="144">
        <v>8179</v>
      </c>
      <c r="K10" s="145">
        <v>9735</v>
      </c>
      <c r="L10" s="145">
        <v>6734</v>
      </c>
      <c r="M10" s="145">
        <v>7937</v>
      </c>
      <c r="N10" s="144">
        <v>9189</v>
      </c>
    </row>
    <row r="11" spans="1:14" ht="12" customHeight="1">
      <c r="C11" s="114" t="s">
        <v>116</v>
      </c>
      <c r="D11" s="156">
        <v>1796</v>
      </c>
      <c r="E11" s="156">
        <v>-712</v>
      </c>
      <c r="F11" s="157">
        <v>1093</v>
      </c>
      <c r="G11" s="156">
        <v>581</v>
      </c>
      <c r="H11" s="156">
        <v>1100</v>
      </c>
      <c r="I11" s="156">
        <v>1453</v>
      </c>
      <c r="J11" s="157">
        <v>1400</v>
      </c>
      <c r="K11" s="156">
        <v>1306</v>
      </c>
      <c r="L11" s="156">
        <v>2460</v>
      </c>
      <c r="M11" s="156">
        <v>2440</v>
      </c>
      <c r="N11" s="157">
        <v>2680</v>
      </c>
    </row>
    <row r="12" spans="1:14" ht="12" customHeight="1">
      <c r="A12" s="117"/>
      <c r="B12" s="110" t="s">
        <v>117</v>
      </c>
      <c r="D12" s="147">
        <v>55023</v>
      </c>
      <c r="E12" s="147">
        <v>56777</v>
      </c>
      <c r="F12" s="146">
        <v>59902</v>
      </c>
      <c r="G12" s="147">
        <v>62188</v>
      </c>
      <c r="H12" s="147">
        <v>56659</v>
      </c>
      <c r="I12" s="147">
        <v>61554</v>
      </c>
      <c r="J12" s="146">
        <v>61193</v>
      </c>
      <c r="K12" s="147">
        <v>62092</v>
      </c>
      <c r="L12" s="147">
        <f>SUM(L8:L11)</f>
        <v>57695</v>
      </c>
      <c r="M12" s="147">
        <v>61059</v>
      </c>
      <c r="N12" s="146">
        <v>64421</v>
      </c>
    </row>
    <row r="13" spans="1:14" ht="12" customHeight="1">
      <c r="A13" s="117"/>
      <c r="C13" s="117"/>
      <c r="D13" s="156"/>
      <c r="E13" s="156"/>
      <c r="F13" s="157"/>
      <c r="G13" s="156"/>
      <c r="H13" s="156"/>
      <c r="I13" s="156"/>
      <c r="J13" s="157"/>
      <c r="K13" s="156"/>
      <c r="L13" s="156"/>
      <c r="M13" s="156"/>
      <c r="N13" s="157"/>
    </row>
    <row r="14" spans="1:14" ht="12" customHeight="1">
      <c r="C14" s="118" t="s">
        <v>111</v>
      </c>
      <c r="D14" s="156">
        <v>15725</v>
      </c>
      <c r="E14" s="156">
        <v>15844</v>
      </c>
      <c r="F14" s="157">
        <v>15624</v>
      </c>
      <c r="G14" s="156">
        <v>15278</v>
      </c>
      <c r="H14" s="156">
        <v>14825</v>
      </c>
      <c r="I14" s="156">
        <v>13584</v>
      </c>
      <c r="J14" s="157">
        <v>14177</v>
      </c>
      <c r="K14" s="156">
        <v>13858</v>
      </c>
      <c r="L14" s="156">
        <v>13000</v>
      </c>
      <c r="M14" s="156">
        <v>12809</v>
      </c>
      <c r="N14" s="157">
        <v>12843</v>
      </c>
    </row>
    <row r="15" spans="1:14" ht="12" customHeight="1">
      <c r="C15" s="118" t="s">
        <v>112</v>
      </c>
      <c r="D15" s="145">
        <v>10309</v>
      </c>
      <c r="E15" s="145">
        <v>10304</v>
      </c>
      <c r="F15" s="144">
        <v>10131</v>
      </c>
      <c r="G15" s="145">
        <v>10641</v>
      </c>
      <c r="H15" s="145">
        <v>10164</v>
      </c>
      <c r="I15" s="145">
        <v>9947</v>
      </c>
      <c r="J15" s="144">
        <v>9800</v>
      </c>
      <c r="K15" s="145">
        <v>10435</v>
      </c>
      <c r="L15" s="145">
        <v>10247</v>
      </c>
      <c r="M15" s="145">
        <v>10331</v>
      </c>
      <c r="N15" s="144">
        <v>10173</v>
      </c>
    </row>
    <row r="16" spans="1:14" ht="12" customHeight="1">
      <c r="C16" s="118" t="s">
        <v>11</v>
      </c>
      <c r="D16" s="145">
        <v>7434</v>
      </c>
      <c r="E16" s="145">
        <v>7371</v>
      </c>
      <c r="F16" s="144">
        <v>7497</v>
      </c>
      <c r="G16" s="145">
        <v>7708</v>
      </c>
      <c r="H16" s="145">
        <v>7741</v>
      </c>
      <c r="I16" s="145">
        <v>7892</v>
      </c>
      <c r="J16" s="144">
        <v>8069</v>
      </c>
      <c r="K16" s="145">
        <v>8268</v>
      </c>
      <c r="L16" s="145">
        <v>8454</v>
      </c>
      <c r="M16" s="145">
        <v>8605</v>
      </c>
      <c r="N16" s="144">
        <v>8770</v>
      </c>
    </row>
    <row r="17" spans="1:14" ht="12" customHeight="1">
      <c r="C17" s="118" t="s">
        <v>113</v>
      </c>
      <c r="D17" s="145">
        <v>10062</v>
      </c>
      <c r="E17" s="145">
        <v>9804</v>
      </c>
      <c r="F17" s="144">
        <v>9567</v>
      </c>
      <c r="G17" s="145">
        <v>10941</v>
      </c>
      <c r="H17" s="145">
        <v>11848</v>
      </c>
      <c r="I17" s="145">
        <v>11740</v>
      </c>
      <c r="J17" s="144">
        <v>10572</v>
      </c>
      <c r="K17" s="145">
        <v>12518</v>
      </c>
      <c r="L17" s="145">
        <v>10751</v>
      </c>
      <c r="M17" s="145">
        <v>9920</v>
      </c>
      <c r="N17" s="144">
        <v>10552</v>
      </c>
    </row>
    <row r="18" spans="1:14" ht="12" customHeight="1">
      <c r="A18" s="117"/>
      <c r="B18" s="110" t="s">
        <v>114</v>
      </c>
      <c r="D18" s="147">
        <v>43530</v>
      </c>
      <c r="E18" s="147">
        <v>43323</v>
      </c>
      <c r="F18" s="146">
        <v>42819</v>
      </c>
      <c r="G18" s="147">
        <v>44568</v>
      </c>
      <c r="H18" s="147">
        <v>44578</v>
      </c>
      <c r="I18" s="147">
        <v>43163</v>
      </c>
      <c r="J18" s="146">
        <v>42618</v>
      </c>
      <c r="K18" s="147">
        <f>SUM(K14:K17)</f>
        <v>45079</v>
      </c>
      <c r="L18" s="147">
        <f>SUM(L14:L17)</f>
        <v>42452</v>
      </c>
      <c r="M18" s="147">
        <v>41665</v>
      </c>
      <c r="N18" s="146">
        <v>42338</v>
      </c>
    </row>
    <row r="19" spans="1:14" ht="12" customHeight="1">
      <c r="B19" s="117"/>
      <c r="D19" s="147"/>
      <c r="E19" s="145"/>
      <c r="F19" s="146"/>
      <c r="G19" s="147"/>
      <c r="H19" s="147"/>
      <c r="I19" s="145"/>
      <c r="J19" s="146"/>
      <c r="K19" s="147"/>
      <c r="L19" s="147"/>
      <c r="M19" s="145"/>
      <c r="N19" s="144"/>
    </row>
    <row r="20" spans="1:14" ht="12" customHeight="1">
      <c r="A20" s="117"/>
      <c r="B20" s="110" t="s">
        <v>174</v>
      </c>
      <c r="D20" s="147">
        <v>5957</v>
      </c>
      <c r="E20" s="147">
        <v>3056</v>
      </c>
      <c r="F20" s="146">
        <v>5225</v>
      </c>
      <c r="G20" s="147">
        <v>11248</v>
      </c>
      <c r="H20" s="147">
        <v>15337</v>
      </c>
      <c r="I20" s="147">
        <v>9255</v>
      </c>
      <c r="J20" s="146">
        <v>8650</v>
      </c>
      <c r="K20" s="147">
        <v>13898</v>
      </c>
      <c r="L20" s="147">
        <v>13509</v>
      </c>
      <c r="M20" s="147">
        <v>8096</v>
      </c>
      <c r="N20" s="146">
        <v>8726</v>
      </c>
    </row>
    <row r="21" spans="1:14" ht="12" customHeight="1">
      <c r="B21" s="112"/>
      <c r="D21" s="145"/>
      <c r="E21" s="145"/>
      <c r="F21" s="144"/>
      <c r="G21" s="145"/>
      <c r="H21" s="145"/>
      <c r="I21" s="145"/>
      <c r="J21" s="144"/>
      <c r="K21" s="145"/>
      <c r="L21" s="145"/>
      <c r="M21" s="145"/>
      <c r="N21" s="144"/>
    </row>
    <row r="22" spans="1:14" ht="12" customHeight="1">
      <c r="A22" s="125" t="s">
        <v>23</v>
      </c>
      <c r="B22" s="126"/>
      <c r="C22" s="124"/>
      <c r="D22" s="158">
        <v>104510</v>
      </c>
      <c r="E22" s="158">
        <v>103156</v>
      </c>
      <c r="F22" s="158">
        <v>107946</v>
      </c>
      <c r="G22" s="158">
        <v>118004</v>
      </c>
      <c r="H22" s="158">
        <v>116574</v>
      </c>
      <c r="I22" s="158">
        <v>113972</v>
      </c>
      <c r="J22" s="158">
        <v>112461</v>
      </c>
      <c r="K22" s="158">
        <v>121069</v>
      </c>
      <c r="L22" s="158">
        <f>+L12+L18+L20</f>
        <v>113656</v>
      </c>
      <c r="M22" s="158">
        <v>110820</v>
      </c>
      <c r="N22" s="158">
        <v>115485</v>
      </c>
    </row>
    <row r="23" spans="1:14" ht="12" customHeight="1">
      <c r="B23" s="117"/>
      <c r="D23" s="145"/>
      <c r="E23" s="145"/>
      <c r="F23" s="144"/>
      <c r="G23" s="145"/>
      <c r="H23" s="145"/>
      <c r="I23" s="145"/>
      <c r="J23" s="144"/>
      <c r="K23" s="145"/>
      <c r="L23" s="145"/>
      <c r="M23" s="145"/>
      <c r="N23" s="144"/>
    </row>
    <row r="24" spans="1:14" ht="12" customHeight="1">
      <c r="A24" s="125" t="s">
        <v>203</v>
      </c>
      <c r="B24" s="126"/>
      <c r="C24" s="124"/>
      <c r="D24" s="158">
        <v>-30150</v>
      </c>
      <c r="E24" s="158">
        <v>-29267</v>
      </c>
      <c r="F24" s="158">
        <v>-31426</v>
      </c>
      <c r="G24" s="158">
        <v>-43319</v>
      </c>
      <c r="H24" s="158">
        <v>-44196</v>
      </c>
      <c r="I24" s="158">
        <v>-39268</v>
      </c>
      <c r="J24" s="158">
        <v>-36397</v>
      </c>
      <c r="K24" s="158">
        <v>-50057</v>
      </c>
      <c r="L24" s="158">
        <v>-40161</v>
      </c>
      <c r="M24" s="158">
        <v>-35184</v>
      </c>
      <c r="N24" s="158">
        <v>-38562</v>
      </c>
    </row>
    <row r="25" spans="1:14" ht="12" customHeight="1">
      <c r="B25" s="117"/>
      <c r="D25" s="145"/>
      <c r="E25" s="145"/>
      <c r="F25" s="144"/>
      <c r="G25" s="145"/>
      <c r="H25" s="145"/>
      <c r="I25" s="145"/>
      <c r="J25" s="144"/>
      <c r="K25" s="145"/>
      <c r="L25" s="145"/>
      <c r="M25" s="145"/>
      <c r="N25" s="144"/>
    </row>
    <row r="26" spans="1:14" ht="12" customHeight="1">
      <c r="A26" s="125" t="s">
        <v>205</v>
      </c>
      <c r="B26" s="126"/>
      <c r="C26" s="124"/>
      <c r="D26" s="158">
        <v>74360</v>
      </c>
      <c r="E26" s="158">
        <v>73889</v>
      </c>
      <c r="F26" s="158">
        <v>76520</v>
      </c>
      <c r="G26" s="158">
        <v>74685</v>
      </c>
      <c r="H26" s="158">
        <v>72378</v>
      </c>
      <c r="I26" s="158">
        <v>74704</v>
      </c>
      <c r="J26" s="158">
        <v>76064</v>
      </c>
      <c r="K26" s="158">
        <v>71012</v>
      </c>
      <c r="L26" s="158">
        <v>73495</v>
      </c>
      <c r="M26" s="158">
        <v>75636</v>
      </c>
      <c r="N26" s="158">
        <v>76923</v>
      </c>
    </row>
    <row r="27" spans="1:14" ht="12" customHeight="1">
      <c r="A27" s="117"/>
      <c r="B27" s="107"/>
      <c r="C27" s="25" t="s">
        <v>194</v>
      </c>
      <c r="D27" s="145">
        <v>-5186</v>
      </c>
      <c r="E27" s="145">
        <v>-5243</v>
      </c>
      <c r="F27" s="144">
        <v>-5329</v>
      </c>
      <c r="G27" s="145">
        <v>-5271</v>
      </c>
      <c r="H27" s="145"/>
      <c r="I27" s="145"/>
      <c r="J27" s="144"/>
      <c r="K27" s="145"/>
      <c r="L27" s="145"/>
      <c r="M27" s="145"/>
      <c r="N27" s="144"/>
    </row>
    <row r="28" spans="1:14" ht="12" customHeight="1">
      <c r="A28" s="117"/>
      <c r="B28" s="107"/>
      <c r="C28" s="25" t="s">
        <v>196</v>
      </c>
      <c r="D28" s="145"/>
      <c r="E28" s="145"/>
      <c r="F28" s="144">
        <v>-3627</v>
      </c>
      <c r="G28" s="145">
        <v>-3653</v>
      </c>
      <c r="H28" s="145">
        <v>-4647</v>
      </c>
      <c r="I28" s="145">
        <v>-4495</v>
      </c>
      <c r="J28" s="144">
        <v>-5179</v>
      </c>
      <c r="K28" s="145">
        <v>-5275</v>
      </c>
      <c r="L28" s="145">
        <v>-5132</v>
      </c>
      <c r="M28" s="145">
        <v>-5112</v>
      </c>
      <c r="N28" s="144">
        <v>-5233</v>
      </c>
    </row>
    <row r="29" spans="1:14" ht="12" customHeight="1">
      <c r="A29" s="117"/>
      <c r="B29" s="107"/>
      <c r="C29" s="25" t="s">
        <v>195</v>
      </c>
      <c r="D29" s="145"/>
      <c r="E29" s="145"/>
      <c r="F29" s="144"/>
      <c r="G29" s="145"/>
      <c r="H29" s="145">
        <v>-6812</v>
      </c>
      <c r="I29" s="145"/>
      <c r="J29" s="144">
        <v>-127</v>
      </c>
      <c r="K29" s="145"/>
      <c r="L29" s="145">
        <v>-6950</v>
      </c>
      <c r="M29" s="145"/>
      <c r="N29" s="144"/>
    </row>
    <row r="30" spans="1:14" ht="12" customHeight="1">
      <c r="A30" s="117"/>
      <c r="B30" s="107"/>
      <c r="C30" s="262" t="s">
        <v>204</v>
      </c>
      <c r="D30" s="145">
        <v>-33470</v>
      </c>
      <c r="E30" s="145">
        <v>-35001</v>
      </c>
      <c r="F30" s="144">
        <v>-30830</v>
      </c>
      <c r="G30" s="145">
        <v>-40916</v>
      </c>
      <c r="H30" s="145">
        <v>-33652</v>
      </c>
      <c r="I30" s="145">
        <v>-34003</v>
      </c>
      <c r="J30" s="144">
        <v>-33761</v>
      </c>
      <c r="K30" s="145">
        <v>-37172</v>
      </c>
      <c r="L30" s="145">
        <v>-32246</v>
      </c>
      <c r="M30" s="145">
        <v>-33102</v>
      </c>
      <c r="N30" s="144">
        <v>-35299</v>
      </c>
    </row>
    <row r="31" spans="1:14" ht="12" customHeight="1">
      <c r="A31" s="125" t="s">
        <v>41</v>
      </c>
      <c r="B31" s="126"/>
      <c r="C31" s="125"/>
      <c r="D31" s="158">
        <v>35704</v>
      </c>
      <c r="E31" s="158">
        <v>33645</v>
      </c>
      <c r="F31" s="158">
        <v>36734</v>
      </c>
      <c r="G31" s="158">
        <v>24845</v>
      </c>
      <c r="H31" s="158">
        <v>27267</v>
      </c>
      <c r="I31" s="158">
        <v>36206</v>
      </c>
      <c r="J31" s="158">
        <v>36997</v>
      </c>
      <c r="K31" s="158">
        <v>28565</v>
      </c>
      <c r="L31" s="158">
        <v>29167</v>
      </c>
      <c r="M31" s="158">
        <v>37422</v>
      </c>
      <c r="N31" s="158">
        <v>36391</v>
      </c>
    </row>
    <row r="32" spans="1:14" ht="12" customHeight="1">
      <c r="A32" s="235" t="s">
        <v>200</v>
      </c>
      <c r="B32" s="236"/>
      <c r="C32" s="235"/>
      <c r="D32" s="238">
        <v>20824</v>
      </c>
      <c r="E32" s="238">
        <v>11215</v>
      </c>
      <c r="F32" s="237">
        <v>14014</v>
      </c>
      <c r="G32" s="238">
        <v>22661</v>
      </c>
      <c r="H32" s="238">
        <v>13524</v>
      </c>
      <c r="I32" s="238">
        <v>20420</v>
      </c>
      <c r="J32" s="237">
        <v>69448</v>
      </c>
      <c r="K32" s="238">
        <v>18876</v>
      </c>
      <c r="L32" s="238">
        <v>15185</v>
      </c>
      <c r="M32" s="238">
        <v>14132</v>
      </c>
      <c r="N32" s="237">
        <v>15028</v>
      </c>
    </row>
    <row r="33" spans="1:14" ht="12" customHeight="1">
      <c r="A33" s="114"/>
      <c r="C33" s="114"/>
      <c r="D33" s="147"/>
      <c r="E33" s="145"/>
      <c r="F33" s="146"/>
      <c r="G33" s="147"/>
      <c r="H33" s="147"/>
      <c r="I33" s="145"/>
      <c r="J33" s="146"/>
      <c r="K33" s="147"/>
      <c r="L33" s="147"/>
      <c r="M33" s="145"/>
      <c r="N33" s="144"/>
    </row>
    <row r="34" spans="1:14" ht="12" customHeight="1">
      <c r="A34" s="140" t="s">
        <v>118</v>
      </c>
      <c r="B34" s="117"/>
      <c r="D34" s="147"/>
      <c r="E34" s="147"/>
      <c r="F34" s="146"/>
      <c r="G34" s="147"/>
      <c r="H34" s="147"/>
      <c r="I34" s="147"/>
      <c r="J34" s="146"/>
      <c r="K34" s="147"/>
      <c r="L34" s="147"/>
      <c r="M34" s="147"/>
      <c r="N34" s="146"/>
    </row>
    <row r="35" spans="1:14" ht="12" customHeight="1">
      <c r="A35" s="117"/>
      <c r="B35" s="112"/>
      <c r="C35" s="113"/>
      <c r="D35" s="147"/>
      <c r="E35" s="147"/>
      <c r="F35" s="146"/>
      <c r="G35" s="147"/>
      <c r="H35" s="147"/>
      <c r="I35" s="147"/>
      <c r="J35" s="146"/>
      <c r="K35" s="147"/>
      <c r="L35" s="147"/>
      <c r="M35" s="147"/>
      <c r="N35" s="146"/>
    </row>
    <row r="36" spans="1:14" ht="12" customHeight="1">
      <c r="A36" s="111"/>
      <c r="B36" s="112"/>
      <c r="C36" s="29" t="s">
        <v>111</v>
      </c>
      <c r="D36" s="145">
        <v>3875</v>
      </c>
      <c r="E36" s="145">
        <v>3899</v>
      </c>
      <c r="F36" s="144">
        <v>3888</v>
      </c>
      <c r="G36" s="145">
        <v>3828</v>
      </c>
      <c r="H36" s="145">
        <v>3482</v>
      </c>
      <c r="I36" s="145">
        <v>3646</v>
      </c>
      <c r="J36" s="144">
        <v>3505</v>
      </c>
      <c r="K36" s="145">
        <v>3696</v>
      </c>
      <c r="L36" s="145">
        <v>3697</v>
      </c>
      <c r="M36" s="145">
        <v>3657</v>
      </c>
      <c r="N36" s="144">
        <v>3538</v>
      </c>
    </row>
    <row r="37" spans="1:14" ht="12" customHeight="1">
      <c r="A37" s="111"/>
      <c r="B37" s="112"/>
      <c r="C37" s="29" t="s">
        <v>115</v>
      </c>
      <c r="D37" s="145">
        <v>2261</v>
      </c>
      <c r="E37" s="145">
        <v>2322</v>
      </c>
      <c r="F37" s="144">
        <v>2330</v>
      </c>
      <c r="G37" s="145">
        <v>2267</v>
      </c>
      <c r="H37" s="145">
        <v>2206</v>
      </c>
      <c r="I37" s="145">
        <v>2302</v>
      </c>
      <c r="J37" s="144">
        <v>2337</v>
      </c>
      <c r="K37" s="145">
        <v>2336</v>
      </c>
      <c r="L37" s="145">
        <v>2311</v>
      </c>
      <c r="M37" s="145">
        <v>2407</v>
      </c>
      <c r="N37" s="144">
        <v>2412</v>
      </c>
    </row>
    <row r="38" spans="1:14" ht="12" customHeight="1">
      <c r="A38" s="111"/>
      <c r="B38" s="112"/>
      <c r="C38" s="114" t="s">
        <v>202</v>
      </c>
      <c r="D38" s="145">
        <v>427</v>
      </c>
      <c r="E38" s="145">
        <v>351</v>
      </c>
      <c r="F38" s="144">
        <v>363</v>
      </c>
      <c r="G38" s="145">
        <v>571</v>
      </c>
      <c r="H38" s="145">
        <v>448</v>
      </c>
      <c r="I38" s="145">
        <v>421</v>
      </c>
      <c r="J38" s="144">
        <v>408</v>
      </c>
      <c r="K38" s="145">
        <v>527</v>
      </c>
      <c r="L38" s="145">
        <v>472</v>
      </c>
      <c r="M38" s="145">
        <v>403</v>
      </c>
      <c r="N38" s="144">
        <v>436</v>
      </c>
    </row>
    <row r="39" spans="1:14" ht="12" customHeight="1">
      <c r="A39" s="115"/>
      <c r="C39" s="114" t="s">
        <v>116</v>
      </c>
      <c r="D39" s="145">
        <v>1384</v>
      </c>
      <c r="E39" s="145">
        <v>1395</v>
      </c>
      <c r="F39" s="144">
        <v>1051</v>
      </c>
      <c r="G39" s="145">
        <v>417</v>
      </c>
      <c r="H39" s="145">
        <v>402</v>
      </c>
      <c r="I39" s="145">
        <v>410</v>
      </c>
      <c r="J39" s="144">
        <v>441</v>
      </c>
      <c r="K39" s="145">
        <v>439</v>
      </c>
      <c r="L39" s="145">
        <v>376</v>
      </c>
      <c r="M39" s="145">
        <v>394</v>
      </c>
      <c r="N39" s="144">
        <v>404</v>
      </c>
    </row>
    <row r="40" spans="1:14" ht="12" customHeight="1">
      <c r="A40" s="117"/>
      <c r="B40" s="110" t="s">
        <v>117</v>
      </c>
      <c r="D40" s="147">
        <v>7947</v>
      </c>
      <c r="E40" s="147">
        <v>7967</v>
      </c>
      <c r="F40" s="146">
        <v>7632</v>
      </c>
      <c r="G40" s="147">
        <v>7083</v>
      </c>
      <c r="H40" s="147">
        <v>6538</v>
      </c>
      <c r="I40" s="147">
        <v>6779</v>
      </c>
      <c r="J40" s="146">
        <v>6691</v>
      </c>
      <c r="K40" s="147">
        <f>SUM(K36:K39)</f>
        <v>6998</v>
      </c>
      <c r="L40" s="147">
        <v>6856</v>
      </c>
      <c r="M40" s="147">
        <v>6861</v>
      </c>
      <c r="N40" s="146">
        <v>6790</v>
      </c>
    </row>
    <row r="41" spans="1:14" ht="12" customHeight="1">
      <c r="A41" s="117"/>
      <c r="B41" s="117"/>
      <c r="D41" s="147"/>
      <c r="E41" s="147"/>
      <c r="F41" s="146"/>
      <c r="G41" s="147"/>
      <c r="H41" s="147"/>
      <c r="I41" s="147"/>
      <c r="J41" s="146"/>
      <c r="K41" s="147"/>
      <c r="L41" s="147"/>
      <c r="M41" s="147"/>
      <c r="N41" s="146"/>
    </row>
    <row r="42" spans="1:14" ht="12" customHeight="1">
      <c r="A42" s="111"/>
      <c r="B42" s="112"/>
      <c r="C42" s="29" t="s">
        <v>111</v>
      </c>
      <c r="D42" s="145">
        <v>2378</v>
      </c>
      <c r="E42" s="145">
        <v>2241</v>
      </c>
      <c r="F42" s="144">
        <v>2167</v>
      </c>
      <c r="G42" s="145">
        <v>2129</v>
      </c>
      <c r="H42" s="145">
        <v>2139</v>
      </c>
      <c r="I42" s="145">
        <v>2149</v>
      </c>
      <c r="J42" s="144">
        <v>2079</v>
      </c>
      <c r="K42" s="145">
        <v>2130</v>
      </c>
      <c r="L42" s="145">
        <v>1944</v>
      </c>
      <c r="M42" s="145">
        <v>2005</v>
      </c>
      <c r="N42" s="144">
        <v>1925</v>
      </c>
    </row>
    <row r="43" spans="1:14" ht="12" customHeight="1">
      <c r="A43" s="111"/>
      <c r="B43" s="112"/>
      <c r="C43" s="29" t="s">
        <v>201</v>
      </c>
      <c r="D43" s="145">
        <v>3007</v>
      </c>
      <c r="E43" s="145">
        <v>2848</v>
      </c>
      <c r="F43" s="144">
        <v>2662</v>
      </c>
      <c r="G43" s="145">
        <v>2625</v>
      </c>
      <c r="H43" s="145">
        <v>2408</v>
      </c>
      <c r="I43" s="145">
        <v>2313</v>
      </c>
      <c r="J43" s="144">
        <v>2284</v>
      </c>
      <c r="K43" s="145">
        <v>2257</v>
      </c>
      <c r="L43" s="145">
        <v>2091</v>
      </c>
      <c r="M43" s="145">
        <v>2171</v>
      </c>
      <c r="N43" s="144">
        <v>2253</v>
      </c>
    </row>
    <row r="44" spans="1:14" ht="12" customHeight="1">
      <c r="A44" s="115"/>
      <c r="C44" s="114" t="s">
        <v>13</v>
      </c>
      <c r="D44" s="145">
        <v>1287</v>
      </c>
      <c r="E44" s="145">
        <v>855</v>
      </c>
      <c r="F44" s="144">
        <v>1044</v>
      </c>
      <c r="G44" s="145">
        <v>899</v>
      </c>
      <c r="H44" s="145">
        <v>1208</v>
      </c>
      <c r="I44" s="145">
        <v>1146</v>
      </c>
      <c r="J44" s="144">
        <v>1019</v>
      </c>
      <c r="K44" s="145">
        <v>1006</v>
      </c>
      <c r="L44" s="145">
        <v>983</v>
      </c>
      <c r="M44" s="145">
        <v>1044</v>
      </c>
      <c r="N44" s="144">
        <v>983</v>
      </c>
    </row>
    <row r="45" spans="1:14" ht="12" customHeight="1">
      <c r="A45" s="117"/>
      <c r="B45" s="110" t="s">
        <v>119</v>
      </c>
      <c r="D45" s="147">
        <v>6672</v>
      </c>
      <c r="E45" s="147">
        <v>5944</v>
      </c>
      <c r="F45" s="146">
        <v>5873</v>
      </c>
      <c r="G45" s="147">
        <v>5653</v>
      </c>
      <c r="H45" s="147">
        <v>5755</v>
      </c>
      <c r="I45" s="147">
        <v>5608</v>
      </c>
      <c r="J45" s="146">
        <v>5382</v>
      </c>
      <c r="K45" s="147">
        <v>5393</v>
      </c>
      <c r="L45" s="147">
        <v>5018</v>
      </c>
      <c r="M45" s="147">
        <v>5220</v>
      </c>
      <c r="N45" s="146">
        <v>5161</v>
      </c>
    </row>
    <row r="46" spans="1:14" ht="12" customHeight="1">
      <c r="A46" s="117"/>
      <c r="B46" s="117"/>
      <c r="D46" s="147"/>
      <c r="E46" s="147"/>
      <c r="F46" s="146"/>
      <c r="G46" s="147"/>
      <c r="H46" s="147"/>
      <c r="I46" s="147"/>
      <c r="J46" s="146"/>
      <c r="K46" s="147"/>
      <c r="L46" s="147"/>
      <c r="M46" s="147"/>
      <c r="N46" s="146"/>
    </row>
    <row r="47" spans="1:14" ht="12" customHeight="1">
      <c r="A47" s="117"/>
      <c r="B47" s="110" t="s">
        <v>120</v>
      </c>
      <c r="D47" s="147">
        <v>13214</v>
      </c>
      <c r="E47" s="147">
        <v>13686</v>
      </c>
      <c r="F47" s="146">
        <v>12862</v>
      </c>
      <c r="G47" s="147">
        <v>23353</v>
      </c>
      <c r="H47" s="147">
        <v>15790</v>
      </c>
      <c r="I47" s="147">
        <v>17563</v>
      </c>
      <c r="J47" s="146">
        <v>19997</v>
      </c>
      <c r="K47" s="147">
        <v>21146</v>
      </c>
      <c r="L47" s="147">
        <v>15426</v>
      </c>
      <c r="M47" s="147">
        <v>15835</v>
      </c>
      <c r="N47" s="146">
        <v>14684</v>
      </c>
    </row>
    <row r="48" spans="1:14" ht="12" customHeight="1">
      <c r="A48" s="111"/>
      <c r="B48" s="113"/>
      <c r="D48" s="147"/>
      <c r="E48" s="147"/>
      <c r="F48" s="146"/>
      <c r="G48" s="147"/>
      <c r="H48" s="147"/>
      <c r="I48" s="147"/>
      <c r="J48" s="146"/>
      <c r="K48" s="147"/>
      <c r="L48" s="147"/>
      <c r="M48" s="147"/>
      <c r="N48" s="146"/>
    </row>
    <row r="49" spans="1:15" ht="12" customHeight="1">
      <c r="A49" s="127" t="s">
        <v>23</v>
      </c>
      <c r="B49" s="126"/>
      <c r="C49" s="124"/>
      <c r="D49" s="159">
        <v>27833</v>
      </c>
      <c r="E49" s="159">
        <v>27597</v>
      </c>
      <c r="F49" s="159">
        <v>26367</v>
      </c>
      <c r="G49" s="159">
        <v>36089</v>
      </c>
      <c r="H49" s="159">
        <v>28083</v>
      </c>
      <c r="I49" s="159">
        <v>29950</v>
      </c>
      <c r="J49" s="159">
        <v>32070</v>
      </c>
      <c r="K49" s="159">
        <f>SUM(K40,K45,K47)</f>
        <v>33537</v>
      </c>
      <c r="L49" s="159">
        <v>27300</v>
      </c>
      <c r="M49" s="159">
        <v>27916</v>
      </c>
      <c r="N49" s="159">
        <v>26635</v>
      </c>
    </row>
    <row r="50" spans="1:15" ht="12" customHeight="1">
      <c r="B50" s="117"/>
      <c r="D50" s="145"/>
      <c r="E50" s="145"/>
      <c r="F50" s="144"/>
      <c r="G50" s="145"/>
      <c r="H50" s="145"/>
      <c r="I50" s="145"/>
      <c r="J50" s="144"/>
      <c r="K50" s="145"/>
      <c r="L50" s="145"/>
      <c r="M50" s="145"/>
      <c r="N50" s="144"/>
    </row>
    <row r="51" spans="1:15" ht="12" customHeight="1">
      <c r="A51" s="125" t="s">
        <v>203</v>
      </c>
      <c r="B51" s="126"/>
      <c r="C51" s="124"/>
      <c r="D51" s="158">
        <v>-15272</v>
      </c>
      <c r="E51" s="158">
        <v>-15644</v>
      </c>
      <c r="F51" s="158">
        <v>-15065</v>
      </c>
      <c r="G51" s="158">
        <v>-23635</v>
      </c>
      <c r="H51" s="158">
        <v>-16795</v>
      </c>
      <c r="I51" s="158">
        <v>-18308</v>
      </c>
      <c r="J51" s="158">
        <v>-19650</v>
      </c>
      <c r="K51" s="158">
        <v>-20714</v>
      </c>
      <c r="L51" s="158">
        <v>-15341</v>
      </c>
      <c r="M51" s="158">
        <v>-15601</v>
      </c>
      <c r="N51" s="158">
        <v>-16072</v>
      </c>
    </row>
    <row r="52" spans="1:15" ht="12" customHeight="1">
      <c r="B52" s="117"/>
      <c r="D52" s="145"/>
      <c r="E52" s="145"/>
      <c r="F52" s="144"/>
      <c r="G52" s="145"/>
      <c r="H52" s="145"/>
      <c r="I52" s="145"/>
      <c r="J52" s="144"/>
      <c r="K52" s="145"/>
      <c r="L52" s="145"/>
      <c r="M52" s="145"/>
      <c r="N52" s="144"/>
    </row>
    <row r="53" spans="1:15" ht="12" customHeight="1">
      <c r="A53" s="125" t="s">
        <v>205</v>
      </c>
      <c r="B53" s="126"/>
      <c r="C53" s="124"/>
      <c r="D53" s="158">
        <v>12561</v>
      </c>
      <c r="E53" s="158">
        <v>11953</v>
      </c>
      <c r="F53" s="158">
        <v>11302</v>
      </c>
      <c r="G53" s="158">
        <v>12454</v>
      </c>
      <c r="H53" s="158">
        <v>11288</v>
      </c>
      <c r="I53" s="158">
        <v>11642</v>
      </c>
      <c r="J53" s="158">
        <v>12420</v>
      </c>
      <c r="K53" s="158">
        <v>12823</v>
      </c>
      <c r="L53" s="158">
        <v>11959</v>
      </c>
      <c r="M53" s="158">
        <v>12315</v>
      </c>
      <c r="N53" s="158">
        <v>10563</v>
      </c>
    </row>
    <row r="54" spans="1:15" ht="12" customHeight="1">
      <c r="A54" s="113"/>
      <c r="B54" s="107"/>
      <c r="C54" s="25" t="s">
        <v>194</v>
      </c>
      <c r="D54" s="156">
        <v>-899</v>
      </c>
      <c r="E54" s="145">
        <v>-893</v>
      </c>
      <c r="F54" s="157">
        <v>-823</v>
      </c>
      <c r="G54" s="156">
        <v>-707</v>
      </c>
      <c r="H54" s="156"/>
      <c r="I54" s="145"/>
      <c r="J54" s="157"/>
      <c r="K54" s="156"/>
      <c r="L54" s="156"/>
      <c r="M54" s="145"/>
      <c r="N54" s="144"/>
    </row>
    <row r="55" spans="1:15" ht="12" customHeight="1">
      <c r="A55" s="113"/>
      <c r="B55" s="107"/>
      <c r="C55" s="25" t="s">
        <v>196</v>
      </c>
      <c r="D55" s="156"/>
      <c r="E55" s="145"/>
      <c r="F55" s="157">
        <v>-725</v>
      </c>
      <c r="G55" s="156">
        <v>-736</v>
      </c>
      <c r="H55" s="156">
        <v>-882</v>
      </c>
      <c r="I55" s="145">
        <v>-847</v>
      </c>
      <c r="J55" s="157">
        <v>-1223</v>
      </c>
      <c r="K55" s="156">
        <v>-1391</v>
      </c>
      <c r="L55" s="156">
        <v>-1304</v>
      </c>
      <c r="M55" s="145">
        <v>-1313</v>
      </c>
      <c r="N55" s="144">
        <v>-1232</v>
      </c>
    </row>
    <row r="56" spans="1:15" ht="12" customHeight="1">
      <c r="A56" s="113"/>
      <c r="B56" s="107"/>
      <c r="C56" s="25" t="s">
        <v>195</v>
      </c>
      <c r="D56" s="156"/>
      <c r="E56" s="145"/>
      <c r="F56" s="157"/>
      <c r="G56" s="156"/>
      <c r="H56" s="156">
        <v>-509</v>
      </c>
      <c r="I56" s="145"/>
      <c r="J56" s="157"/>
      <c r="K56" s="156"/>
      <c r="L56" s="156">
        <v>-526</v>
      </c>
      <c r="M56" s="145"/>
      <c r="N56" s="144"/>
    </row>
    <row r="57" spans="1:15" ht="12" customHeight="1">
      <c r="A57" s="113"/>
      <c r="B57" s="107"/>
      <c r="C57" s="262" t="s">
        <v>204</v>
      </c>
      <c r="D57" s="156">
        <v>-6714</v>
      </c>
      <c r="E57" s="145">
        <v>-6791</v>
      </c>
      <c r="F57" s="157">
        <v>-5315</v>
      </c>
      <c r="G57" s="156">
        <v>-7829</v>
      </c>
      <c r="H57" s="156">
        <v>-6433</v>
      </c>
      <c r="I57" s="145">
        <v>-6766</v>
      </c>
      <c r="J57" s="157">
        <v>-6579</v>
      </c>
      <c r="K57" s="156">
        <v>-9349</v>
      </c>
      <c r="L57" s="156">
        <v>-6951</v>
      </c>
      <c r="M57" s="292">
        <v>-7214</v>
      </c>
      <c r="N57" s="287">
        <v>-7334</v>
      </c>
    </row>
    <row r="58" spans="1:15" ht="12" customHeight="1">
      <c r="A58" s="127" t="s">
        <v>41</v>
      </c>
      <c r="B58" s="126"/>
      <c r="C58" s="124"/>
      <c r="D58" s="159">
        <v>4948</v>
      </c>
      <c r="E58" s="159">
        <v>4269</v>
      </c>
      <c r="F58" s="159">
        <v>4439</v>
      </c>
      <c r="G58" s="159">
        <v>3182</v>
      </c>
      <c r="H58" s="159">
        <v>3464</v>
      </c>
      <c r="I58" s="159">
        <v>4029</v>
      </c>
      <c r="J58" s="159">
        <v>4618</v>
      </c>
      <c r="K58" s="159">
        <v>2083</v>
      </c>
      <c r="L58" s="159">
        <v>3178</v>
      </c>
      <c r="M58" s="159">
        <v>3788</v>
      </c>
      <c r="N58" s="159">
        <v>1997</v>
      </c>
    </row>
    <row r="59" spans="1:15" ht="12" customHeight="1">
      <c r="A59" s="235" t="s">
        <v>200</v>
      </c>
      <c r="B59" s="236"/>
      <c r="C59" s="235"/>
      <c r="D59" s="238">
        <v>738</v>
      </c>
      <c r="E59" s="238">
        <v>1099</v>
      </c>
      <c r="F59" s="237">
        <v>1087</v>
      </c>
      <c r="G59" s="238">
        <v>2248</v>
      </c>
      <c r="H59" s="238">
        <v>311</v>
      </c>
      <c r="I59" s="238">
        <v>660</v>
      </c>
      <c r="J59" s="237">
        <v>1237</v>
      </c>
      <c r="K59" s="238">
        <v>2223</v>
      </c>
      <c r="L59" s="238">
        <v>743</v>
      </c>
      <c r="M59" s="293">
        <v>421</v>
      </c>
      <c r="N59" s="288">
        <v>1413</v>
      </c>
    </row>
    <row r="60" spans="1:15" ht="12" customHeight="1">
      <c r="A60" s="115"/>
      <c r="D60" s="156"/>
      <c r="E60" s="145"/>
      <c r="F60" s="157"/>
      <c r="G60" s="156"/>
      <c r="H60" s="156"/>
      <c r="I60" s="145"/>
      <c r="J60" s="157"/>
      <c r="K60" s="156"/>
      <c r="L60" s="156"/>
      <c r="M60" s="145"/>
      <c r="N60" s="144"/>
    </row>
    <row r="61" spans="1:15" ht="12" customHeight="1">
      <c r="A61" s="140" t="s">
        <v>121</v>
      </c>
      <c r="B61" s="112"/>
      <c r="D61" s="147"/>
      <c r="E61" s="147"/>
      <c r="F61" s="146"/>
      <c r="G61" s="147"/>
      <c r="H61" s="147"/>
      <c r="I61" s="147"/>
      <c r="J61" s="146"/>
      <c r="K61" s="147"/>
      <c r="L61" s="147"/>
      <c r="M61" s="147"/>
      <c r="N61" s="146"/>
      <c r="O61" s="6"/>
    </row>
    <row r="62" spans="1:15" ht="12" customHeight="1">
      <c r="A62" s="115"/>
      <c r="B62" s="112"/>
      <c r="C62" s="107"/>
      <c r="D62" s="147"/>
      <c r="E62" s="147"/>
      <c r="F62" s="146"/>
      <c r="G62" s="147"/>
      <c r="H62" s="147"/>
      <c r="I62" s="147"/>
      <c r="J62" s="146"/>
      <c r="K62" s="147"/>
      <c r="L62" s="147"/>
      <c r="M62" s="147"/>
      <c r="N62" s="146"/>
      <c r="O62" s="6"/>
    </row>
    <row r="63" spans="1:15" ht="12" customHeight="1">
      <c r="A63" s="117"/>
      <c r="B63" s="110" t="s">
        <v>117</v>
      </c>
      <c r="D63" s="147">
        <v>9120</v>
      </c>
      <c r="E63" s="147">
        <v>9554</v>
      </c>
      <c r="F63" s="146">
        <v>10224</v>
      </c>
      <c r="G63" s="147">
        <v>9081</v>
      </c>
      <c r="H63" s="147">
        <v>8519</v>
      </c>
      <c r="I63" s="147">
        <v>8719</v>
      </c>
      <c r="J63" s="146">
        <v>9682</v>
      </c>
      <c r="K63" s="147">
        <v>8088</v>
      </c>
      <c r="L63" s="147">
        <v>7201</v>
      </c>
      <c r="M63" s="147">
        <v>7568</v>
      </c>
      <c r="N63" s="146">
        <v>8578</v>
      </c>
      <c r="O63" s="6"/>
    </row>
    <row r="64" spans="1:15" ht="12" customHeight="1">
      <c r="A64" s="117"/>
      <c r="B64" s="110" t="s">
        <v>114</v>
      </c>
      <c r="D64" s="147">
        <v>7209</v>
      </c>
      <c r="E64" s="147">
        <v>6776</v>
      </c>
      <c r="F64" s="146">
        <v>6346</v>
      </c>
      <c r="G64" s="147">
        <v>6749</v>
      </c>
      <c r="H64" s="147">
        <v>6324</v>
      </c>
      <c r="I64" s="147">
        <v>6599</v>
      </c>
      <c r="J64" s="146">
        <v>6348</v>
      </c>
      <c r="K64" s="147">
        <v>6507</v>
      </c>
      <c r="L64" s="147">
        <v>6191</v>
      </c>
      <c r="M64" s="294">
        <v>5977</v>
      </c>
      <c r="N64" s="289">
        <v>6095</v>
      </c>
    </row>
    <row r="65" spans="1:14" ht="12" customHeight="1">
      <c r="A65" s="107"/>
      <c r="B65" s="112"/>
      <c r="C65" s="107"/>
      <c r="D65" s="147"/>
      <c r="E65" s="147"/>
      <c r="F65" s="146"/>
      <c r="G65" s="147"/>
      <c r="H65" s="147"/>
      <c r="I65" s="147"/>
      <c r="J65" s="146"/>
      <c r="K65" s="147"/>
      <c r="L65" s="147"/>
      <c r="M65" s="147"/>
      <c r="N65" s="146"/>
    </row>
    <row r="66" spans="1:14" ht="12" customHeight="1">
      <c r="A66" s="125" t="s">
        <v>23</v>
      </c>
      <c r="B66" s="128"/>
      <c r="C66" s="124"/>
      <c r="D66" s="158">
        <v>16329</v>
      </c>
      <c r="E66" s="158">
        <v>16330</v>
      </c>
      <c r="F66" s="158">
        <v>16570</v>
      </c>
      <c r="G66" s="158">
        <v>15830</v>
      </c>
      <c r="H66" s="158">
        <v>14843</v>
      </c>
      <c r="I66" s="158">
        <v>15318</v>
      </c>
      <c r="J66" s="158">
        <v>16030</v>
      </c>
      <c r="K66" s="158">
        <f>SUM(K63:K64)</f>
        <v>14595</v>
      </c>
      <c r="L66" s="158">
        <v>13392</v>
      </c>
      <c r="M66" s="158">
        <v>13545</v>
      </c>
      <c r="N66" s="158">
        <v>14673</v>
      </c>
    </row>
    <row r="67" spans="1:14" ht="12" customHeight="1">
      <c r="B67" s="117"/>
      <c r="D67" s="145"/>
      <c r="E67" s="145"/>
      <c r="F67" s="144"/>
      <c r="G67" s="145"/>
      <c r="H67" s="145"/>
      <c r="I67" s="145"/>
      <c r="J67" s="144"/>
      <c r="K67" s="145"/>
      <c r="L67" s="145"/>
      <c r="M67" s="145"/>
      <c r="N67" s="144"/>
    </row>
    <row r="68" spans="1:14" ht="12" customHeight="1">
      <c r="A68" s="125" t="s">
        <v>203</v>
      </c>
      <c r="B68" s="126"/>
      <c r="C68" s="124"/>
      <c r="D68" s="158">
        <v>-3791</v>
      </c>
      <c r="E68" s="158">
        <v>-3881</v>
      </c>
      <c r="F68" s="158">
        <v>-4012</v>
      </c>
      <c r="G68" s="158">
        <v>-4687</v>
      </c>
      <c r="H68" s="158">
        <v>-4497</v>
      </c>
      <c r="I68" s="158">
        <v>-4402</v>
      </c>
      <c r="J68" s="158">
        <v>-4461</v>
      </c>
      <c r="K68" s="158">
        <v>-4104</v>
      </c>
      <c r="L68" s="158">
        <v>-3689</v>
      </c>
      <c r="M68" s="158">
        <v>-4026</v>
      </c>
      <c r="N68" s="158">
        <v>-3645</v>
      </c>
    </row>
    <row r="69" spans="1:14" ht="12" customHeight="1">
      <c r="B69" s="117"/>
      <c r="D69" s="145"/>
      <c r="E69" s="145"/>
      <c r="F69" s="144"/>
      <c r="G69" s="145"/>
      <c r="H69" s="145"/>
      <c r="I69" s="145"/>
      <c r="J69" s="144"/>
      <c r="K69" s="145"/>
      <c r="L69" s="145"/>
      <c r="M69" s="145"/>
      <c r="N69" s="144"/>
    </row>
    <row r="70" spans="1:14" ht="12" customHeight="1">
      <c r="A70" s="125" t="s">
        <v>205</v>
      </c>
      <c r="B70" s="126"/>
      <c r="C70" s="124"/>
      <c r="D70" s="158">
        <v>12538</v>
      </c>
      <c r="E70" s="158">
        <v>12449</v>
      </c>
      <c r="F70" s="158">
        <v>12558</v>
      </c>
      <c r="G70" s="158">
        <v>11143</v>
      </c>
      <c r="H70" s="158">
        <v>10346</v>
      </c>
      <c r="I70" s="158">
        <v>10916</v>
      </c>
      <c r="J70" s="158">
        <v>11569</v>
      </c>
      <c r="K70" s="158">
        <v>10491</v>
      </c>
      <c r="L70" s="158">
        <v>9703</v>
      </c>
      <c r="M70" s="158">
        <v>9519</v>
      </c>
      <c r="N70" s="158">
        <v>11028</v>
      </c>
    </row>
    <row r="71" spans="1:14" ht="12" customHeight="1">
      <c r="A71" s="112"/>
      <c r="B71" s="107"/>
      <c r="C71" s="262" t="s">
        <v>204</v>
      </c>
      <c r="D71" s="156">
        <v>-4916</v>
      </c>
      <c r="E71" s="145">
        <v>-4086</v>
      </c>
      <c r="F71" s="157">
        <v>-564</v>
      </c>
      <c r="G71" s="156">
        <v>-4494</v>
      </c>
      <c r="H71" s="156">
        <v>-4812</v>
      </c>
      <c r="I71" s="145">
        <v>-4224</v>
      </c>
      <c r="J71" s="157">
        <v>-5345</v>
      </c>
      <c r="K71" s="156">
        <v>-4774</v>
      </c>
      <c r="L71" s="156">
        <v>-4276</v>
      </c>
      <c r="M71" s="145">
        <v>-4376</v>
      </c>
      <c r="N71" s="144">
        <v>-4034</v>
      </c>
    </row>
    <row r="72" spans="1:14" ht="12" customHeight="1">
      <c r="A72" s="125" t="s">
        <v>41</v>
      </c>
      <c r="B72" s="128"/>
      <c r="C72" s="124"/>
      <c r="D72" s="158">
        <v>7622</v>
      </c>
      <c r="E72" s="158">
        <v>8363</v>
      </c>
      <c r="F72" s="158">
        <v>11994</v>
      </c>
      <c r="G72" s="158">
        <v>6649</v>
      </c>
      <c r="H72" s="158">
        <v>5534</v>
      </c>
      <c r="I72" s="158">
        <v>6692</v>
      </c>
      <c r="J72" s="158">
        <v>6224</v>
      </c>
      <c r="K72" s="158">
        <v>5717</v>
      </c>
      <c r="L72" s="158">
        <v>5427</v>
      </c>
      <c r="M72" s="158">
        <v>5143</v>
      </c>
      <c r="N72" s="158">
        <v>6994</v>
      </c>
    </row>
    <row r="73" spans="1:14" ht="12" customHeight="1">
      <c r="A73" s="235" t="s">
        <v>200</v>
      </c>
      <c r="B73" s="236"/>
      <c r="C73" s="235"/>
      <c r="D73" s="238">
        <v>1352</v>
      </c>
      <c r="E73" s="238">
        <v>2987</v>
      </c>
      <c r="F73" s="237">
        <v>14152</v>
      </c>
      <c r="G73" s="238">
        <v>6084</v>
      </c>
      <c r="H73" s="238">
        <v>2317</v>
      </c>
      <c r="I73" s="238">
        <v>2079</v>
      </c>
      <c r="J73" s="237">
        <v>5583</v>
      </c>
      <c r="K73" s="238">
        <v>5179</v>
      </c>
      <c r="L73" s="238">
        <v>752</v>
      </c>
      <c r="M73" s="238">
        <v>995</v>
      </c>
      <c r="N73" s="237">
        <v>2228</v>
      </c>
    </row>
    <row r="74" spans="1:14" ht="12" customHeight="1">
      <c r="A74" s="115"/>
      <c r="C74" s="115"/>
      <c r="D74" s="147"/>
      <c r="E74" s="147"/>
      <c r="F74" s="146"/>
      <c r="G74" s="147"/>
      <c r="H74" s="147"/>
      <c r="I74" s="147"/>
      <c r="J74" s="146"/>
      <c r="K74" s="147"/>
      <c r="L74" s="147"/>
      <c r="M74" s="147"/>
      <c r="N74" s="146"/>
    </row>
    <row r="75" spans="1:14" ht="12" customHeight="1">
      <c r="A75" s="140" t="s">
        <v>122</v>
      </c>
      <c r="C75" s="117"/>
      <c r="D75" s="75"/>
      <c r="E75" s="75"/>
      <c r="F75" s="74"/>
      <c r="G75" s="75"/>
      <c r="H75" s="75"/>
      <c r="I75" s="75"/>
      <c r="J75" s="74"/>
      <c r="K75" s="75"/>
      <c r="L75" s="75"/>
      <c r="M75" s="75"/>
      <c r="N75" s="74"/>
    </row>
    <row r="76" spans="1:14" ht="12" customHeight="1">
      <c r="A76" s="117"/>
      <c r="C76" s="117"/>
      <c r="D76" s="75"/>
      <c r="E76" s="75"/>
      <c r="F76" s="74"/>
      <c r="G76" s="75"/>
      <c r="H76" s="75"/>
      <c r="I76" s="75"/>
      <c r="J76" s="74"/>
      <c r="K76" s="75"/>
      <c r="L76" s="75"/>
      <c r="M76" s="75"/>
      <c r="N76" s="74"/>
    </row>
    <row r="77" spans="1:14" ht="12" customHeight="1">
      <c r="A77" s="117"/>
      <c r="B77" s="110" t="s">
        <v>117</v>
      </c>
      <c r="D77" s="147">
        <v>3383</v>
      </c>
      <c r="E77" s="147">
        <v>3687</v>
      </c>
      <c r="F77" s="146">
        <v>4282</v>
      </c>
      <c r="G77" s="147">
        <v>3384</v>
      </c>
      <c r="H77" s="147">
        <v>3070</v>
      </c>
      <c r="I77" s="147">
        <v>3599</v>
      </c>
      <c r="J77" s="146">
        <v>4186</v>
      </c>
      <c r="K77" s="147">
        <v>3257</v>
      </c>
      <c r="L77" s="147">
        <v>3083</v>
      </c>
      <c r="M77" s="147">
        <v>3362</v>
      </c>
      <c r="N77" s="146">
        <v>3879</v>
      </c>
    </row>
    <row r="78" spans="1:14" ht="12" customHeight="1">
      <c r="A78" s="117"/>
      <c r="B78" s="110" t="s">
        <v>114</v>
      </c>
      <c r="D78" s="147">
        <v>4487</v>
      </c>
      <c r="E78" s="147">
        <v>4562</v>
      </c>
      <c r="F78" s="146">
        <v>4793</v>
      </c>
      <c r="G78" s="147">
        <v>4397</v>
      </c>
      <c r="H78" s="147">
        <v>4345</v>
      </c>
      <c r="I78" s="147">
        <v>4640</v>
      </c>
      <c r="J78" s="146">
        <v>4905</v>
      </c>
      <c r="K78" s="147">
        <v>4802</v>
      </c>
      <c r="L78" s="147">
        <v>4472</v>
      </c>
      <c r="M78" s="147">
        <v>4675</v>
      </c>
      <c r="N78" s="146">
        <v>5024</v>
      </c>
    </row>
    <row r="79" spans="1:14" ht="12" customHeight="1">
      <c r="A79" s="107"/>
      <c r="B79" s="112"/>
      <c r="C79" s="107"/>
      <c r="D79" s="147"/>
      <c r="E79" s="147"/>
      <c r="F79" s="146"/>
      <c r="G79" s="147"/>
      <c r="H79" s="147"/>
      <c r="I79" s="147"/>
      <c r="J79" s="146"/>
      <c r="K79" s="147"/>
      <c r="L79" s="147"/>
      <c r="M79" s="147"/>
      <c r="N79" s="146"/>
    </row>
    <row r="80" spans="1:14" ht="12" customHeight="1">
      <c r="A80" s="125" t="s">
        <v>23</v>
      </c>
      <c r="B80" s="128"/>
      <c r="C80" s="124"/>
      <c r="D80" s="158">
        <v>7870</v>
      </c>
      <c r="E80" s="158">
        <v>8249</v>
      </c>
      <c r="F80" s="158">
        <v>9075</v>
      </c>
      <c r="G80" s="158">
        <v>7781</v>
      </c>
      <c r="H80" s="158">
        <v>7415</v>
      </c>
      <c r="I80" s="158">
        <v>8239</v>
      </c>
      <c r="J80" s="158">
        <v>9091</v>
      </c>
      <c r="K80" s="158">
        <v>8059</v>
      </c>
      <c r="L80" s="158">
        <v>7555</v>
      </c>
      <c r="M80" s="158">
        <v>8037</v>
      </c>
      <c r="N80" s="158">
        <v>8903</v>
      </c>
    </row>
    <row r="81" spans="1:15" ht="12" customHeight="1">
      <c r="B81" s="117"/>
      <c r="D81" s="145"/>
      <c r="E81" s="145"/>
      <c r="F81" s="144"/>
      <c r="G81" s="145"/>
      <c r="H81" s="145"/>
      <c r="I81" s="145"/>
      <c r="J81" s="144"/>
      <c r="K81" s="145"/>
      <c r="L81" s="145"/>
      <c r="M81" s="145"/>
      <c r="N81" s="144"/>
    </row>
    <row r="82" spans="1:15" ht="12" customHeight="1">
      <c r="A82" s="125" t="s">
        <v>203</v>
      </c>
      <c r="B82" s="126"/>
      <c r="C82" s="124"/>
      <c r="D82" s="158">
        <v>-1962</v>
      </c>
      <c r="E82" s="158">
        <v>-2102</v>
      </c>
      <c r="F82" s="158">
        <v>-2429</v>
      </c>
      <c r="G82" s="158">
        <v>-2367</v>
      </c>
      <c r="H82" s="158">
        <v>-1946</v>
      </c>
      <c r="I82" s="158">
        <v>-2122</v>
      </c>
      <c r="J82" s="158">
        <v>-2501</v>
      </c>
      <c r="K82" s="158">
        <v>-2191</v>
      </c>
      <c r="L82" s="158">
        <v>-2051</v>
      </c>
      <c r="M82" s="158">
        <v>-2116</v>
      </c>
      <c r="N82" s="158">
        <v>-2443</v>
      </c>
    </row>
    <row r="83" spans="1:15" ht="12" customHeight="1">
      <c r="B83" s="117"/>
      <c r="D83" s="145"/>
      <c r="E83" s="145"/>
      <c r="F83" s="144"/>
      <c r="G83" s="145"/>
      <c r="H83" s="145"/>
      <c r="I83" s="145"/>
      <c r="J83" s="144"/>
      <c r="K83" s="145"/>
      <c r="L83" s="145"/>
      <c r="M83" s="145"/>
      <c r="N83" s="144"/>
    </row>
    <row r="84" spans="1:15" ht="12" customHeight="1">
      <c r="A84" s="125" t="s">
        <v>205</v>
      </c>
      <c r="B84" s="126"/>
      <c r="C84" s="124"/>
      <c r="D84" s="158">
        <f t="shared" ref="D84:L84" si="0">+D80+D82</f>
        <v>5908</v>
      </c>
      <c r="E84" s="158">
        <f t="shared" si="0"/>
        <v>6147</v>
      </c>
      <c r="F84" s="158">
        <f t="shared" si="0"/>
        <v>6646</v>
      </c>
      <c r="G84" s="158">
        <f t="shared" si="0"/>
        <v>5414</v>
      </c>
      <c r="H84" s="158">
        <f t="shared" si="0"/>
        <v>5469</v>
      </c>
      <c r="I84" s="158">
        <f t="shared" si="0"/>
        <v>6117</v>
      </c>
      <c r="J84" s="158">
        <f t="shared" si="0"/>
        <v>6590</v>
      </c>
      <c r="K84" s="158">
        <f t="shared" si="0"/>
        <v>5868</v>
      </c>
      <c r="L84" s="158">
        <f t="shared" si="0"/>
        <v>5504</v>
      </c>
      <c r="M84" s="158">
        <v>5921</v>
      </c>
      <c r="N84" s="158">
        <v>6460</v>
      </c>
    </row>
    <row r="85" spans="1:15" ht="12" customHeight="1">
      <c r="A85" s="112"/>
      <c r="B85" s="107"/>
      <c r="C85" s="262" t="s">
        <v>204</v>
      </c>
      <c r="D85" s="156">
        <v>-2713</v>
      </c>
      <c r="E85" s="145">
        <v>-2903</v>
      </c>
      <c r="F85" s="157">
        <v>-3132</v>
      </c>
      <c r="G85" s="156">
        <v>-3042</v>
      </c>
      <c r="H85" s="156">
        <v>-2739</v>
      </c>
      <c r="I85" s="145">
        <v>-2793</v>
      </c>
      <c r="J85" s="157">
        <v>-2881</v>
      </c>
      <c r="K85" s="156">
        <v>-3564</v>
      </c>
      <c r="L85" s="156">
        <v>-2798</v>
      </c>
      <c r="M85" s="145">
        <v>-2543</v>
      </c>
      <c r="N85" s="144">
        <v>-2780</v>
      </c>
    </row>
    <row r="86" spans="1:15" ht="12" customHeight="1">
      <c r="A86" s="125" t="s">
        <v>41</v>
      </c>
      <c r="B86" s="128"/>
      <c r="C86" s="124"/>
      <c r="D86" s="158">
        <v>3195</v>
      </c>
      <c r="E86" s="158">
        <v>3244</v>
      </c>
      <c r="F86" s="158">
        <v>3514</v>
      </c>
      <c r="G86" s="158">
        <v>2372</v>
      </c>
      <c r="H86" s="158">
        <v>2730</v>
      </c>
      <c r="I86" s="158">
        <v>3324</v>
      </c>
      <c r="J86" s="158">
        <v>3709</v>
      </c>
      <c r="K86" s="158">
        <v>2304</v>
      </c>
      <c r="L86" s="158">
        <v>2706</v>
      </c>
      <c r="M86" s="158">
        <v>3378</v>
      </c>
      <c r="N86" s="158">
        <v>3680</v>
      </c>
    </row>
    <row r="87" spans="1:15" ht="12" customHeight="1">
      <c r="A87" s="235" t="s">
        <v>200</v>
      </c>
      <c r="B87" s="236"/>
      <c r="C87" s="235"/>
      <c r="D87" s="238">
        <v>927</v>
      </c>
      <c r="E87" s="238">
        <v>1038</v>
      </c>
      <c r="F87" s="237">
        <v>864</v>
      </c>
      <c r="G87" s="238">
        <v>1373</v>
      </c>
      <c r="H87" s="238">
        <v>565</v>
      </c>
      <c r="I87" s="238">
        <v>772</v>
      </c>
      <c r="J87" s="237">
        <v>685</v>
      </c>
      <c r="K87" s="238">
        <v>2282</v>
      </c>
      <c r="L87" s="238">
        <v>655</v>
      </c>
      <c r="M87" s="238">
        <v>536</v>
      </c>
      <c r="N87" s="237">
        <v>1672</v>
      </c>
    </row>
    <row r="88" spans="1:15" ht="12" customHeight="1">
      <c r="A88" s="117"/>
      <c r="B88" s="107"/>
      <c r="C88" s="117"/>
      <c r="D88" s="148"/>
      <c r="E88" s="148"/>
      <c r="F88" s="149"/>
      <c r="G88" s="148"/>
      <c r="H88" s="148"/>
      <c r="I88" s="148"/>
      <c r="J88" s="149"/>
      <c r="K88" s="148"/>
      <c r="L88" s="148"/>
      <c r="M88" s="148"/>
      <c r="N88" s="149"/>
    </row>
    <row r="89" spans="1:15" ht="12" customHeight="1">
      <c r="A89" s="141" t="s">
        <v>123</v>
      </c>
      <c r="C89" s="114"/>
      <c r="D89" s="151"/>
      <c r="E89" s="151"/>
      <c r="F89" s="150"/>
      <c r="G89" s="151"/>
      <c r="H89" s="151"/>
      <c r="I89" s="151"/>
      <c r="J89" s="150"/>
      <c r="K89" s="151"/>
      <c r="L89" s="151"/>
      <c r="M89" s="151"/>
      <c r="N89" s="150"/>
    </row>
    <row r="90" spans="1:15" ht="12" customHeight="1">
      <c r="A90" s="112" t="s">
        <v>124</v>
      </c>
      <c r="B90" s="113"/>
      <c r="C90" s="111"/>
      <c r="D90" s="153">
        <v>295.64999999999998</v>
      </c>
      <c r="E90" s="153">
        <v>293.3</v>
      </c>
      <c r="F90" s="152">
        <v>282.74</v>
      </c>
      <c r="G90" s="153">
        <v>283.8</v>
      </c>
      <c r="H90" s="153">
        <v>295.48</v>
      </c>
      <c r="I90" s="153">
        <v>298.8</v>
      </c>
      <c r="J90" s="152">
        <v>297.81</v>
      </c>
      <c r="K90" s="153">
        <v>297.70999999999998</v>
      </c>
      <c r="L90" s="153">
        <v>307.81</v>
      </c>
      <c r="M90" s="153">
        <v>307.09166666666664</v>
      </c>
      <c r="N90" s="152">
        <v>308.89999999999998</v>
      </c>
    </row>
    <row r="91" spans="1:15" ht="12" customHeight="1" thickBot="1">
      <c r="A91" s="130" t="s">
        <v>125</v>
      </c>
      <c r="B91" s="131"/>
      <c r="C91" s="132"/>
      <c r="D91" s="155">
        <v>4.8099999999999996</v>
      </c>
      <c r="E91" s="155">
        <v>4.76</v>
      </c>
      <c r="F91" s="154">
        <v>4.5999999999999996</v>
      </c>
      <c r="G91" s="155">
        <v>4.6100000000000003</v>
      </c>
      <c r="H91" s="155">
        <v>4.8</v>
      </c>
      <c r="I91" s="155">
        <v>4.8499999999999996</v>
      </c>
      <c r="J91" s="154">
        <v>4.84</v>
      </c>
      <c r="K91" s="155">
        <v>4.84</v>
      </c>
      <c r="L91" s="155">
        <v>4.99</v>
      </c>
      <c r="M91" s="155">
        <v>4.9797620184242017</v>
      </c>
      <c r="N91" s="154">
        <v>5.01</v>
      </c>
    </row>
    <row r="92" spans="1:15" s="6" customFormat="1" ht="15.75" customHeight="1">
      <c r="A92" s="142"/>
      <c r="B92" s="142"/>
      <c r="C92" s="142"/>
      <c r="F92" s="142"/>
      <c r="J92" s="142"/>
      <c r="O92" s="5"/>
    </row>
    <row r="93" spans="1:15" s="6" customFormat="1" ht="12.75" customHeight="1">
      <c r="A93" s="143"/>
      <c r="B93" s="143"/>
      <c r="C93" s="143"/>
      <c r="F93" s="143"/>
      <c r="J93" s="143"/>
      <c r="O93" s="5"/>
    </row>
    <row r="94" spans="1:15" s="6" customFormat="1">
      <c r="A94" s="111"/>
      <c r="B94" s="112"/>
      <c r="C94" s="113"/>
      <c r="F94" s="108"/>
      <c r="J94" s="108"/>
      <c r="O94" s="5"/>
    </row>
    <row r="95" spans="1:15">
      <c r="A95" s="114"/>
      <c r="C95" s="114"/>
      <c r="F95" s="29"/>
      <c r="J95" s="29"/>
    </row>
    <row r="96" spans="1:15">
      <c r="A96" s="115"/>
      <c r="C96" s="114"/>
      <c r="F96" s="109"/>
      <c r="J96" s="109"/>
    </row>
  </sheetData>
  <pageMargins left="0.39370078740157483" right="0.39370078740157483" top="0.39370078740157483" bottom="0.39370078740157483" header="0.51181102362204722" footer="0.51181102362204722"/>
  <pageSetup paperSize="9" scale="5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</sheetPr>
  <dimension ref="A1:M191"/>
  <sheetViews>
    <sheetView zoomScaleNormal="100" zoomScaleSheetLayoutView="100" workbookViewId="0">
      <pane xSplit="1" ySplit="4" topLeftCell="F5" activePane="bottomRight" state="frozen"/>
      <selection activeCell="S29" sqref="S29"/>
      <selection pane="topRight" activeCell="S29" sqref="S29"/>
      <selection pane="bottomLeft" activeCell="S29" sqref="S29"/>
      <selection pane="bottomRight" activeCell="N18" sqref="N18"/>
    </sheetView>
  </sheetViews>
  <sheetFormatPr defaultRowHeight="14.1" customHeight="1"/>
  <cols>
    <col min="1" max="1" width="60.7109375" style="48" customWidth="1"/>
    <col min="2" max="2" width="13.42578125" style="267" bestFit="1" customWidth="1"/>
    <col min="3" max="3" width="13.7109375" style="268" bestFit="1" customWidth="1"/>
    <col min="4" max="4" width="12.7109375" style="48" customWidth="1"/>
    <col min="5" max="6" width="13.42578125" style="267" bestFit="1" customWidth="1"/>
    <col min="7" max="7" width="13.7109375" style="268" bestFit="1" customWidth="1"/>
    <col min="8" max="8" width="12.7109375" style="48" customWidth="1"/>
    <col min="9" max="10" width="13.42578125" style="267" customWidth="1"/>
    <col min="11" max="12" width="13.7109375" style="268" bestFit="1" customWidth="1"/>
    <col min="13" max="16384" width="9.140625" style="267"/>
  </cols>
  <sheetData>
    <row r="1" spans="1:12" ht="14.1" customHeight="1">
      <c r="A1" s="181" t="s">
        <v>126</v>
      </c>
      <c r="B1" s="70">
        <v>2012</v>
      </c>
      <c r="C1" s="70">
        <v>2012</v>
      </c>
      <c r="D1" s="133">
        <v>2012</v>
      </c>
      <c r="E1" s="70">
        <v>2012</v>
      </c>
      <c r="F1" s="70">
        <v>2013</v>
      </c>
      <c r="G1" s="70">
        <v>2013</v>
      </c>
      <c r="H1" s="133">
        <v>2013</v>
      </c>
      <c r="I1" s="70">
        <v>2013</v>
      </c>
      <c r="J1" s="70">
        <v>2014</v>
      </c>
      <c r="K1" s="70">
        <v>2014</v>
      </c>
      <c r="L1" s="70">
        <v>2014</v>
      </c>
    </row>
    <row r="2" spans="1:12" ht="14.1" customHeight="1">
      <c r="A2" s="178"/>
      <c r="B2" s="72" t="s">
        <v>185</v>
      </c>
      <c r="C2" s="72" t="s">
        <v>186</v>
      </c>
      <c r="D2" s="72" t="s">
        <v>187</v>
      </c>
      <c r="E2" s="72" t="s">
        <v>188</v>
      </c>
      <c r="F2" s="72" t="s">
        <v>185</v>
      </c>
      <c r="G2" s="72" t="s">
        <v>186</v>
      </c>
      <c r="H2" s="72" t="s">
        <v>187</v>
      </c>
      <c r="I2" s="72" t="s">
        <v>188</v>
      </c>
      <c r="J2" s="72" t="s">
        <v>185</v>
      </c>
      <c r="K2" s="72" t="s">
        <v>186</v>
      </c>
      <c r="L2" s="72" t="s">
        <v>187</v>
      </c>
    </row>
    <row r="3" spans="1:12" ht="14.1" customHeight="1">
      <c r="A3" s="178"/>
      <c r="B3" s="250" t="s">
        <v>189</v>
      </c>
      <c r="C3" s="250" t="s">
        <v>189</v>
      </c>
      <c r="D3" s="250" t="s">
        <v>189</v>
      </c>
      <c r="E3" s="250" t="s">
        <v>189</v>
      </c>
      <c r="F3" s="250" t="s">
        <v>189</v>
      </c>
      <c r="G3" s="250" t="s">
        <v>189</v>
      </c>
      <c r="H3" s="250" t="s">
        <v>189</v>
      </c>
      <c r="I3" s="250" t="s">
        <v>189</v>
      </c>
      <c r="J3" s="250" t="s">
        <v>189</v>
      </c>
      <c r="K3" s="250" t="s">
        <v>189</v>
      </c>
      <c r="L3" s="250" t="s">
        <v>189</v>
      </c>
    </row>
    <row r="4" spans="1:12" ht="14.1" customHeight="1">
      <c r="A4" s="269" t="s">
        <v>127</v>
      </c>
      <c r="B4" s="270"/>
      <c r="C4" s="73"/>
      <c r="D4" s="270"/>
      <c r="E4" s="270"/>
      <c r="F4" s="270"/>
      <c r="G4" s="73"/>
      <c r="H4" s="270"/>
      <c r="I4" s="270"/>
      <c r="J4" s="270"/>
      <c r="K4" s="301" t="s">
        <v>234</v>
      </c>
      <c r="L4" s="73"/>
    </row>
    <row r="5" spans="1:12" ht="14.1" customHeight="1">
      <c r="A5" s="162"/>
      <c r="B5" s="186"/>
      <c r="C5" s="186"/>
      <c r="D5" s="296"/>
      <c r="E5" s="186"/>
      <c r="F5" s="186"/>
      <c r="G5" s="186"/>
      <c r="H5" s="296"/>
      <c r="I5" s="186"/>
      <c r="J5" s="186"/>
      <c r="K5" s="186"/>
      <c r="L5" s="184"/>
    </row>
    <row r="6" spans="1:12" ht="14.1" customHeight="1">
      <c r="A6" s="161" t="s">
        <v>42</v>
      </c>
      <c r="B6" s="188">
        <v>0.35199999999999998</v>
      </c>
      <c r="C6" s="188">
        <v>0.34100000000000003</v>
      </c>
      <c r="D6" s="187">
        <v>0.377</v>
      </c>
      <c r="E6" s="188">
        <v>0.22500000000000001</v>
      </c>
      <c r="F6" s="188">
        <v>0.249</v>
      </c>
      <c r="G6" s="188">
        <v>0.317</v>
      </c>
      <c r="H6" s="187">
        <v>0.32800000000000001</v>
      </c>
      <c r="I6" s="188">
        <v>0.23400000000000001</v>
      </c>
      <c r="J6" s="188">
        <v>0.26700000000000002</v>
      </c>
      <c r="K6" s="188">
        <v>0.32700000000000001</v>
      </c>
      <c r="L6" s="187">
        <v>0.313</v>
      </c>
    </row>
    <row r="7" spans="1:12" ht="14.1" customHeight="1">
      <c r="A7" s="161" t="s">
        <v>128</v>
      </c>
      <c r="B7" s="188">
        <v>0.17899999999999999</v>
      </c>
      <c r="C7" s="188">
        <v>0.16200000000000001</v>
      </c>
      <c r="D7" s="187">
        <v>0.20100000000000001</v>
      </c>
      <c r="E7" s="188">
        <v>4.9000000000000002E-2</v>
      </c>
      <c r="F7" s="188">
        <v>9.0999999999999998E-2</v>
      </c>
      <c r="G7" s="188">
        <v>0.155</v>
      </c>
      <c r="H7" s="187">
        <v>0.155</v>
      </c>
      <c r="I7" s="188">
        <v>7.0999999999999994E-2</v>
      </c>
      <c r="J7" s="188">
        <v>0.106</v>
      </c>
      <c r="K7" s="188">
        <v>0.1653775710539839</v>
      </c>
      <c r="L7" s="187">
        <v>0.154</v>
      </c>
    </row>
    <row r="8" spans="1:12" ht="14.1" customHeight="1">
      <c r="A8" s="161" t="s">
        <v>129</v>
      </c>
      <c r="B8" s="188">
        <v>8.8999999999999996E-2</v>
      </c>
      <c r="C8" s="188">
        <v>7.2999999999999995E-2</v>
      </c>
      <c r="D8" s="187">
        <v>9.8000000000000004E-2</v>
      </c>
      <c r="E8" s="188">
        <v>-7.0000000000000001E-3</v>
      </c>
      <c r="F8" s="188">
        <v>8.0000000000000002E-3</v>
      </c>
      <c r="G8" s="188">
        <v>7.7799999999999994E-2</v>
      </c>
      <c r="H8" s="187">
        <v>5.8999999999999997E-2</v>
      </c>
      <c r="I8" s="188">
        <v>2E-3</v>
      </c>
      <c r="J8" s="188">
        <v>3.2000000000000001E-2</v>
      </c>
      <c r="K8" s="188">
        <v>7.6311385766803269E-2</v>
      </c>
      <c r="L8" s="187">
        <v>6.8000000000000005E-2</v>
      </c>
    </row>
    <row r="9" spans="1:12" ht="14.1" customHeight="1">
      <c r="A9" s="161" t="s">
        <v>130</v>
      </c>
      <c r="B9" s="188"/>
      <c r="C9" s="188"/>
      <c r="D9" s="187"/>
      <c r="E9" s="188"/>
      <c r="F9" s="188"/>
      <c r="G9" s="188"/>
      <c r="H9" s="187"/>
      <c r="I9" s="188"/>
      <c r="J9" s="188"/>
      <c r="K9" s="188"/>
      <c r="L9" s="187"/>
    </row>
    <row r="10" spans="1:12" ht="14.1" customHeight="1">
      <c r="A10" s="161" t="s">
        <v>81</v>
      </c>
      <c r="B10" s="190">
        <v>283624</v>
      </c>
      <c r="C10" s="190">
        <v>324179</v>
      </c>
      <c r="D10" s="206">
        <v>296819</v>
      </c>
      <c r="E10" s="190">
        <v>273132</v>
      </c>
      <c r="F10" s="190">
        <v>282938</v>
      </c>
      <c r="G10" s="190">
        <f>342580+4502</f>
        <v>347082</v>
      </c>
      <c r="H10" s="206">
        <f>365274+2921</f>
        <v>368195</v>
      </c>
      <c r="I10" s="190">
        <v>381230</v>
      </c>
      <c r="J10" s="190">
        <v>382334</v>
      </c>
      <c r="K10" s="190">
        <v>374583</v>
      </c>
      <c r="L10" s="189">
        <v>418443</v>
      </c>
    </row>
    <row r="11" spans="1:12" ht="14.1" customHeight="1">
      <c r="A11" s="161" t="s">
        <v>131</v>
      </c>
      <c r="B11" s="188">
        <v>0.33600000000000002</v>
      </c>
      <c r="C11" s="199">
        <v>0.39300000000000002</v>
      </c>
      <c r="D11" s="187">
        <v>0.36399999999999999</v>
      </c>
      <c r="E11" s="188">
        <v>0.34300000000000003</v>
      </c>
      <c r="F11" s="188">
        <v>0.35199999999999998</v>
      </c>
      <c r="G11" s="199">
        <f>41.8%+0.4%</f>
        <v>0.42199999999999999</v>
      </c>
      <c r="H11" s="187">
        <v>0.42899999999999999</v>
      </c>
      <c r="I11" s="188">
        <v>0.43778981770911085</v>
      </c>
      <c r="J11" s="188">
        <v>0.436</v>
      </c>
      <c r="K11" s="199">
        <v>0.42499999999999999</v>
      </c>
      <c r="L11" s="198">
        <v>0.44600000000000001</v>
      </c>
    </row>
    <row r="12" spans="1:12" ht="14.1" customHeight="1" thickBot="1">
      <c r="A12" s="239" t="s">
        <v>132</v>
      </c>
      <c r="B12" s="241">
        <v>10006</v>
      </c>
      <c r="C12" s="241">
        <v>11773</v>
      </c>
      <c r="D12" s="240">
        <v>11707</v>
      </c>
      <c r="E12" s="241">
        <v>11653</v>
      </c>
      <c r="F12" s="241">
        <v>11344</v>
      </c>
      <c r="G12" s="241">
        <v>11378</v>
      </c>
      <c r="H12" s="240">
        <v>11368</v>
      </c>
      <c r="I12" s="241">
        <v>11324</v>
      </c>
      <c r="J12" s="241">
        <v>11141</v>
      </c>
      <c r="K12" s="241">
        <v>11129</v>
      </c>
      <c r="L12" s="240">
        <v>11141</v>
      </c>
    </row>
    <row r="13" spans="1:12" ht="14.1" customHeight="1" thickTop="1">
      <c r="A13" s="162"/>
      <c r="B13" s="192"/>
      <c r="C13" s="192"/>
      <c r="D13" s="189"/>
      <c r="E13" s="192"/>
      <c r="F13" s="192"/>
      <c r="G13" s="192"/>
      <c r="H13" s="189"/>
      <c r="I13" s="192"/>
      <c r="J13" s="192"/>
      <c r="K13" s="192"/>
      <c r="L13" s="191"/>
    </row>
    <row r="14" spans="1:12" ht="14.1" customHeight="1">
      <c r="A14" s="179" t="s">
        <v>110</v>
      </c>
      <c r="B14" s="195"/>
      <c r="C14" s="195"/>
      <c r="D14" s="297"/>
      <c r="E14" s="195"/>
      <c r="F14" s="195"/>
      <c r="G14" s="195"/>
      <c r="H14" s="297"/>
      <c r="I14" s="195"/>
      <c r="J14" s="195"/>
      <c r="K14" s="195"/>
      <c r="L14" s="193"/>
    </row>
    <row r="15" spans="1:12" ht="14.1" customHeight="1">
      <c r="A15" s="162"/>
      <c r="B15" s="192"/>
      <c r="C15" s="192"/>
      <c r="D15" s="189"/>
      <c r="E15" s="192"/>
      <c r="F15" s="192"/>
      <c r="G15" s="192"/>
      <c r="H15" s="189"/>
      <c r="I15" s="192"/>
      <c r="J15" s="192"/>
      <c r="K15" s="192"/>
      <c r="L15" s="191"/>
    </row>
    <row r="16" spans="1:12" ht="14.1" customHeight="1">
      <c r="A16" s="183" t="s">
        <v>148</v>
      </c>
      <c r="B16" s="196"/>
      <c r="C16" s="196"/>
      <c r="D16" s="197"/>
      <c r="E16" s="196"/>
      <c r="F16" s="196"/>
      <c r="G16" s="196"/>
      <c r="H16" s="197"/>
      <c r="I16" s="196"/>
      <c r="J16" s="196"/>
      <c r="K16" s="196"/>
      <c r="L16" s="196"/>
    </row>
    <row r="17" spans="1:12" ht="14.1" customHeight="1">
      <c r="A17" s="161"/>
      <c r="B17" s="199"/>
      <c r="C17" s="199"/>
      <c r="D17" s="189"/>
      <c r="E17" s="199"/>
      <c r="F17" s="199"/>
      <c r="G17" s="199"/>
      <c r="H17" s="189"/>
      <c r="I17" s="199"/>
      <c r="J17" s="199"/>
      <c r="K17" s="199"/>
      <c r="L17" s="198"/>
    </row>
    <row r="18" spans="1:12" ht="14.1" customHeight="1">
      <c r="A18" s="162" t="s">
        <v>216</v>
      </c>
      <c r="B18" s="201">
        <v>1.1679999999999999</v>
      </c>
      <c r="C18" s="201">
        <v>1.159</v>
      </c>
      <c r="D18" s="200">
        <v>1.1579999999999999</v>
      </c>
      <c r="E18" s="201">
        <v>1.165</v>
      </c>
      <c r="F18" s="201">
        <v>1.161</v>
      </c>
      <c r="G18" s="201">
        <v>1.161</v>
      </c>
      <c r="H18" s="200">
        <v>1.169</v>
      </c>
      <c r="I18" s="201">
        <v>1.17</v>
      </c>
      <c r="J18" s="201">
        <v>1.169</v>
      </c>
      <c r="K18" s="201">
        <v>1.1679999999999999</v>
      </c>
      <c r="L18" s="214" t="s">
        <v>208</v>
      </c>
    </row>
    <row r="19" spans="1:12" ht="14.1" customHeight="1">
      <c r="A19" s="162" t="s">
        <v>217</v>
      </c>
      <c r="B19" s="201">
        <v>0.45300000000000001</v>
      </c>
      <c r="C19" s="201">
        <v>0.45800000000000002</v>
      </c>
      <c r="D19" s="200">
        <v>0.46</v>
      </c>
      <c r="E19" s="201">
        <v>0.45900000000000002</v>
      </c>
      <c r="F19" s="201">
        <v>0.46300000000000002</v>
      </c>
      <c r="G19" s="201">
        <v>0.46360000000000001</v>
      </c>
      <c r="H19" s="200">
        <v>0.46300000000000002</v>
      </c>
      <c r="I19" s="201">
        <v>0.46329999999999999</v>
      </c>
      <c r="J19" s="201">
        <v>0.46300000000000002</v>
      </c>
      <c r="K19" s="201">
        <v>0.46329999999999999</v>
      </c>
      <c r="L19" s="214" t="s">
        <v>208</v>
      </c>
    </row>
    <row r="20" spans="1:12" ht="14.1" customHeight="1">
      <c r="A20" s="162" t="s">
        <v>149</v>
      </c>
      <c r="B20" s="203">
        <v>4815385</v>
      </c>
      <c r="C20" s="203">
        <v>4820943</v>
      </c>
      <c r="D20" s="202">
        <v>4819872</v>
      </c>
      <c r="E20" s="203">
        <v>4836965</v>
      </c>
      <c r="F20" s="203">
        <v>4845466</v>
      </c>
      <c r="G20" s="203">
        <v>4838450</v>
      </c>
      <c r="H20" s="202">
        <v>4852771</v>
      </c>
      <c r="I20" s="203">
        <v>4886705</v>
      </c>
      <c r="J20" s="203">
        <v>4877960</v>
      </c>
      <c r="K20" s="203">
        <v>4897647</v>
      </c>
      <c r="L20" s="202">
        <v>4932694</v>
      </c>
    </row>
    <row r="21" spans="1:12" ht="14.1" customHeight="1">
      <c r="A21" s="169" t="s">
        <v>150</v>
      </c>
      <c r="B21" s="199">
        <v>0.46200000000000002</v>
      </c>
      <c r="C21" s="199">
        <v>0.46500000000000002</v>
      </c>
      <c r="D21" s="198">
        <v>0.47</v>
      </c>
      <c r="E21" s="199">
        <v>0.47299999999999998</v>
      </c>
      <c r="F21" s="199">
        <v>0.47499999999999998</v>
      </c>
      <c r="G21" s="199">
        <v>0.48</v>
      </c>
      <c r="H21" s="198">
        <v>0.48299999999999998</v>
      </c>
      <c r="I21" s="199">
        <v>0.48499999999999999</v>
      </c>
      <c r="J21" s="199">
        <v>0.48699999999999999</v>
      </c>
      <c r="K21" s="199">
        <v>0.49299999999999999</v>
      </c>
      <c r="L21" s="198">
        <v>0.496</v>
      </c>
    </row>
    <row r="22" spans="1:12" ht="14.1" customHeight="1">
      <c r="A22" s="162" t="s">
        <v>158</v>
      </c>
      <c r="B22" s="205">
        <v>159</v>
      </c>
      <c r="C22" s="205">
        <v>161</v>
      </c>
      <c r="D22" s="202">
        <v>159</v>
      </c>
      <c r="E22" s="205">
        <v>160</v>
      </c>
      <c r="F22" s="205">
        <v>156</v>
      </c>
      <c r="G22" s="205">
        <v>163</v>
      </c>
      <c r="H22" s="202">
        <v>162</v>
      </c>
      <c r="I22" s="205">
        <v>162</v>
      </c>
      <c r="J22" s="205">
        <v>159</v>
      </c>
      <c r="K22" s="205">
        <v>171</v>
      </c>
      <c r="L22" s="204">
        <v>175</v>
      </c>
    </row>
    <row r="23" spans="1:12" ht="14.1" customHeight="1">
      <c r="A23" s="162" t="s">
        <v>151</v>
      </c>
      <c r="B23" s="205">
        <v>3344</v>
      </c>
      <c r="C23" s="205">
        <v>3425</v>
      </c>
      <c r="D23" s="202">
        <v>3542</v>
      </c>
      <c r="E23" s="205">
        <v>3508</v>
      </c>
      <c r="F23" s="205">
        <v>3245</v>
      </c>
      <c r="G23" s="205">
        <v>3388</v>
      </c>
      <c r="H23" s="202">
        <v>3474</v>
      </c>
      <c r="I23" s="205">
        <v>3429.1849583727276</v>
      </c>
      <c r="J23" s="205">
        <v>3333</v>
      </c>
      <c r="K23" s="205">
        <v>3477</v>
      </c>
      <c r="L23" s="204">
        <v>3598</v>
      </c>
    </row>
    <row r="24" spans="1:12" ht="14.1" customHeight="1">
      <c r="A24" s="169" t="s">
        <v>152</v>
      </c>
      <c r="B24" s="208">
        <v>5606</v>
      </c>
      <c r="C24" s="208">
        <v>5689</v>
      </c>
      <c r="D24" s="298">
        <v>5779</v>
      </c>
      <c r="E24" s="208">
        <v>5717</v>
      </c>
      <c r="F24" s="208">
        <v>5366</v>
      </c>
      <c r="G24" s="208">
        <v>5541</v>
      </c>
      <c r="H24" s="298">
        <v>5587</v>
      </c>
      <c r="I24" s="208">
        <v>5576.0388402040262</v>
      </c>
      <c r="J24" s="208">
        <v>5583</v>
      </c>
      <c r="K24" s="208">
        <v>5741</v>
      </c>
      <c r="L24" s="206">
        <v>5888</v>
      </c>
    </row>
    <row r="25" spans="1:12" ht="14.1" customHeight="1">
      <c r="A25" s="169" t="s">
        <v>153</v>
      </c>
      <c r="B25" s="208">
        <v>1342</v>
      </c>
      <c r="C25" s="208">
        <v>1380</v>
      </c>
      <c r="D25" s="298">
        <v>1469</v>
      </c>
      <c r="E25" s="208">
        <v>1467</v>
      </c>
      <c r="F25" s="208">
        <v>1266</v>
      </c>
      <c r="G25" s="208">
        <v>1363</v>
      </c>
      <c r="H25" s="298">
        <v>1430</v>
      </c>
      <c r="I25" s="208">
        <v>1359.6761844708606</v>
      </c>
      <c r="J25" s="208">
        <v>1210</v>
      </c>
      <c r="K25" s="208">
        <v>1303</v>
      </c>
      <c r="L25" s="206">
        <v>1361</v>
      </c>
    </row>
    <row r="26" spans="1:12" ht="14.1" customHeight="1">
      <c r="A26" s="162" t="s">
        <v>154</v>
      </c>
      <c r="B26" s="210">
        <v>0.17</v>
      </c>
      <c r="C26" s="210">
        <v>0.17</v>
      </c>
      <c r="D26" s="200">
        <v>0.188</v>
      </c>
      <c r="E26" s="210">
        <v>0.20899999999999999</v>
      </c>
      <c r="F26" s="210">
        <v>0.18</v>
      </c>
      <c r="G26" s="210">
        <v>0.18099999999999999</v>
      </c>
      <c r="H26" s="200">
        <v>0.185</v>
      </c>
      <c r="I26" s="210">
        <v>0.19</v>
      </c>
      <c r="J26" s="210">
        <v>0.182</v>
      </c>
      <c r="K26" s="210">
        <v>0.17299999999999999</v>
      </c>
      <c r="L26" s="209">
        <v>0.185</v>
      </c>
    </row>
    <row r="27" spans="1:12" ht="14.1" customHeight="1">
      <c r="A27" s="169" t="s">
        <v>152</v>
      </c>
      <c r="B27" s="212">
        <v>0.154</v>
      </c>
      <c r="C27" s="212">
        <v>0.13400000000000001</v>
      </c>
      <c r="D27" s="198">
        <v>0.125</v>
      </c>
      <c r="E27" s="212">
        <v>0.16600000000000001</v>
      </c>
      <c r="F27" s="212">
        <v>0.16</v>
      </c>
      <c r="G27" s="212">
        <v>0.128</v>
      </c>
      <c r="H27" s="198">
        <v>0.127</v>
      </c>
      <c r="I27" s="212">
        <v>0.113</v>
      </c>
      <c r="J27" s="212">
        <v>0.13300000000000001</v>
      </c>
      <c r="K27" s="212">
        <v>0.10299999999999999</v>
      </c>
      <c r="L27" s="211">
        <v>0.109</v>
      </c>
    </row>
    <row r="28" spans="1:12" ht="14.1" customHeight="1">
      <c r="A28" s="169" t="s">
        <v>153</v>
      </c>
      <c r="B28" s="212">
        <v>0.183</v>
      </c>
      <c r="C28" s="212">
        <v>0.20200000000000001</v>
      </c>
      <c r="D28" s="198">
        <v>0.24399999999999999</v>
      </c>
      <c r="E28" s="212">
        <v>0.247</v>
      </c>
      <c r="F28" s="212">
        <v>0.19900000000000001</v>
      </c>
      <c r="G28" s="212">
        <v>0.22900000000000001</v>
      </c>
      <c r="H28" s="198">
        <v>0.23899999999999999</v>
      </c>
      <c r="I28" s="212">
        <v>0.26200000000000001</v>
      </c>
      <c r="J28" s="212">
        <v>0.22900000000000001</v>
      </c>
      <c r="K28" s="212">
        <v>0.23899999999999999</v>
      </c>
      <c r="L28" s="211">
        <v>0.26</v>
      </c>
    </row>
    <row r="29" spans="1:12" ht="14.1" customHeight="1">
      <c r="A29" s="171" t="s">
        <v>155</v>
      </c>
      <c r="B29" s="210">
        <v>0.23300000000000001</v>
      </c>
      <c r="C29" s="210">
        <v>0.23300000000000001</v>
      </c>
      <c r="D29" s="200">
        <v>0.23100000000000001</v>
      </c>
      <c r="E29" s="210">
        <v>0.24099999999999999</v>
      </c>
      <c r="F29" s="210">
        <v>0.255</v>
      </c>
      <c r="G29" s="210">
        <v>0.25</v>
      </c>
      <c r="H29" s="200">
        <v>0.253</v>
      </c>
      <c r="I29" s="210">
        <v>0.26200000000000001</v>
      </c>
      <c r="J29" s="210">
        <v>0.26600000000000001</v>
      </c>
      <c r="K29" s="210">
        <v>0.26700000000000002</v>
      </c>
      <c r="L29" s="209">
        <v>0.26700000000000002</v>
      </c>
    </row>
    <row r="30" spans="1:12" ht="14.1" customHeight="1">
      <c r="A30" s="161" t="s">
        <v>156</v>
      </c>
      <c r="B30" s="208">
        <v>5569</v>
      </c>
      <c r="C30" s="208">
        <v>6014</v>
      </c>
      <c r="D30" s="298">
        <v>4236</v>
      </c>
      <c r="E30" s="208">
        <v>6045</v>
      </c>
      <c r="F30" s="208">
        <v>5755</v>
      </c>
      <c r="G30" s="208">
        <v>5376</v>
      </c>
      <c r="H30" s="298">
        <v>6444</v>
      </c>
      <c r="I30" s="208">
        <v>7760</v>
      </c>
      <c r="J30" s="208">
        <v>5703</v>
      </c>
      <c r="K30" s="208">
        <v>4975</v>
      </c>
      <c r="L30" s="206">
        <v>4859</v>
      </c>
    </row>
    <row r="31" spans="1:12" ht="14.1" customHeight="1">
      <c r="A31" s="161" t="s">
        <v>175</v>
      </c>
      <c r="B31" s="208">
        <v>13581</v>
      </c>
      <c r="C31" s="208">
        <v>16476</v>
      </c>
      <c r="D31" s="298">
        <v>9952</v>
      </c>
      <c r="E31" s="208">
        <v>13863</v>
      </c>
      <c r="F31" s="208">
        <v>13714</v>
      </c>
      <c r="G31" s="208">
        <v>12193</v>
      </c>
      <c r="H31" s="298">
        <v>13504</v>
      </c>
      <c r="I31" s="208">
        <v>19204</v>
      </c>
      <c r="J31" s="208">
        <v>13935</v>
      </c>
      <c r="K31" s="208">
        <v>12826</v>
      </c>
      <c r="L31" s="206">
        <v>13113</v>
      </c>
    </row>
    <row r="32" spans="1:12" ht="14.1" customHeight="1">
      <c r="A32" s="162" t="s">
        <v>225</v>
      </c>
      <c r="B32" s="203">
        <v>1045070</v>
      </c>
      <c r="C32" s="203">
        <v>1125712</v>
      </c>
      <c r="D32" s="202">
        <v>1234933</v>
      </c>
      <c r="E32" s="203">
        <v>1362750</v>
      </c>
      <c r="F32" s="203">
        <v>1428624</v>
      </c>
      <c r="G32" s="203">
        <v>1518149</v>
      </c>
      <c r="H32" s="202">
        <v>1596694</v>
      </c>
      <c r="I32" s="203">
        <v>1712807</v>
      </c>
      <c r="J32" s="203">
        <v>1755428</v>
      </c>
      <c r="K32" s="203">
        <v>1826343</v>
      </c>
      <c r="L32" s="202">
        <v>1914417</v>
      </c>
    </row>
    <row r="33" spans="1:12" ht="14.1" customHeight="1">
      <c r="A33" s="161" t="s">
        <v>218</v>
      </c>
      <c r="B33" s="199">
        <v>0.48199999999999998</v>
      </c>
      <c r="C33" s="199">
        <v>0.47899999999999998</v>
      </c>
      <c r="D33" s="198">
        <v>0.46400000000000002</v>
      </c>
      <c r="E33" s="199">
        <v>0.45800000000000002</v>
      </c>
      <c r="F33" s="199">
        <v>0.45600000000000002</v>
      </c>
      <c r="G33" s="199">
        <v>0.45639999999999997</v>
      </c>
      <c r="H33" s="198">
        <v>0.45100000000000001</v>
      </c>
      <c r="I33" s="199">
        <v>0.45190000000000002</v>
      </c>
      <c r="J33" s="215" t="s">
        <v>208</v>
      </c>
      <c r="K33" s="215" t="s">
        <v>208</v>
      </c>
      <c r="L33" s="214" t="s">
        <v>208</v>
      </c>
    </row>
    <row r="34" spans="1:12" ht="14.1" customHeight="1">
      <c r="A34" s="161" t="s">
        <v>199</v>
      </c>
      <c r="B34" s="199">
        <v>0.752</v>
      </c>
      <c r="C34" s="199">
        <v>0.75600000000000001</v>
      </c>
      <c r="D34" s="198">
        <v>0.78600000000000003</v>
      </c>
      <c r="E34" s="199">
        <v>0.80500000000000005</v>
      </c>
      <c r="F34" s="199">
        <v>0.80700000000000005</v>
      </c>
      <c r="G34" s="199">
        <v>0.82099999999999995</v>
      </c>
      <c r="H34" s="198">
        <v>0.82899999999999996</v>
      </c>
      <c r="I34" s="199">
        <v>0.82899999999999996</v>
      </c>
      <c r="J34" s="199">
        <v>0.82899999999999996</v>
      </c>
      <c r="K34" s="199">
        <v>0.83</v>
      </c>
      <c r="L34" s="198">
        <v>0.83</v>
      </c>
    </row>
    <row r="35" spans="1:12" ht="14.1" customHeight="1">
      <c r="A35" s="161" t="s">
        <v>197</v>
      </c>
      <c r="B35" s="199">
        <v>0.109</v>
      </c>
      <c r="C35" s="199">
        <v>0.251</v>
      </c>
      <c r="D35" s="198">
        <v>0.26400000000000001</v>
      </c>
      <c r="E35" s="199">
        <v>0.27</v>
      </c>
      <c r="F35" s="199">
        <v>0.27400000000000002</v>
      </c>
      <c r="G35" s="199">
        <v>0.36899999999999999</v>
      </c>
      <c r="H35" s="198">
        <v>0.38</v>
      </c>
      <c r="I35" s="199">
        <v>0.38</v>
      </c>
      <c r="J35" s="199">
        <v>0.44600000000000001</v>
      </c>
      <c r="K35" s="199">
        <v>0.50800000000000001</v>
      </c>
      <c r="L35" s="198">
        <v>0.51900000000000002</v>
      </c>
    </row>
    <row r="36" spans="1:12" ht="14.1" customHeight="1">
      <c r="A36" s="162"/>
      <c r="B36" s="192"/>
      <c r="C36" s="192"/>
      <c r="D36" s="189"/>
      <c r="E36" s="192"/>
      <c r="F36" s="192"/>
      <c r="G36" s="192"/>
      <c r="H36" s="189"/>
      <c r="I36" s="192"/>
      <c r="J36" s="192"/>
      <c r="K36" s="192"/>
      <c r="L36" s="191"/>
    </row>
    <row r="37" spans="1:12" ht="14.1" customHeight="1">
      <c r="A37" s="183" t="s">
        <v>133</v>
      </c>
      <c r="B37" s="213"/>
      <c r="C37" s="213"/>
      <c r="D37" s="197"/>
      <c r="E37" s="213"/>
      <c r="F37" s="213"/>
      <c r="G37" s="213"/>
      <c r="H37" s="197"/>
      <c r="I37" s="213"/>
      <c r="J37" s="213"/>
      <c r="K37" s="213"/>
      <c r="L37" s="213"/>
    </row>
    <row r="38" spans="1:12" ht="14.1" customHeight="1">
      <c r="A38" s="162"/>
      <c r="B38" s="192"/>
      <c r="C38" s="192"/>
      <c r="D38" s="189"/>
      <c r="E38" s="192"/>
      <c r="F38" s="192"/>
      <c r="G38" s="192"/>
      <c r="H38" s="189"/>
      <c r="I38" s="192"/>
      <c r="J38" s="192"/>
      <c r="K38" s="192"/>
      <c r="L38" s="191"/>
    </row>
    <row r="39" spans="1:12" ht="14.1" customHeight="1">
      <c r="A39" s="179" t="s">
        <v>157</v>
      </c>
      <c r="B39" s="192"/>
      <c r="C39" s="192"/>
      <c r="D39" s="187"/>
      <c r="E39" s="192"/>
      <c r="F39" s="192"/>
      <c r="G39" s="192"/>
      <c r="H39" s="187"/>
      <c r="I39" s="192"/>
      <c r="J39" s="192"/>
      <c r="K39" s="192"/>
      <c r="L39" s="191"/>
    </row>
    <row r="40" spans="1:12" ht="14.1" customHeight="1">
      <c r="A40" s="171" t="s">
        <v>210</v>
      </c>
      <c r="B40" s="217"/>
      <c r="C40" s="217"/>
      <c r="D40" s="216"/>
      <c r="E40" s="217">
        <v>1456866</v>
      </c>
      <c r="F40" s="217">
        <v>1449349</v>
      </c>
      <c r="G40" s="217">
        <v>1438474</v>
      </c>
      <c r="H40" s="216">
        <v>1434394</v>
      </c>
      <c r="I40" s="217">
        <v>1430280</v>
      </c>
      <c r="J40" s="217">
        <v>1425855</v>
      </c>
      <c r="K40" s="217">
        <v>1421063</v>
      </c>
      <c r="L40" s="216">
        <v>1417368</v>
      </c>
    </row>
    <row r="41" spans="1:12" ht="14.1" customHeight="1">
      <c r="A41" s="161" t="s">
        <v>134</v>
      </c>
      <c r="B41" s="215">
        <v>857137</v>
      </c>
      <c r="C41" s="215">
        <v>786707</v>
      </c>
      <c r="D41" s="214">
        <v>739660</v>
      </c>
      <c r="E41" s="215">
        <v>814817.47713333298</v>
      </c>
      <c r="F41" s="215">
        <v>855649</v>
      </c>
      <c r="G41" s="215">
        <v>767276</v>
      </c>
      <c r="H41" s="214">
        <v>732559.66929999972</v>
      </c>
      <c r="I41" s="215">
        <v>762708</v>
      </c>
      <c r="J41" s="215">
        <v>743127.10734999995</v>
      </c>
      <c r="K41" s="215">
        <v>683841.89265000005</v>
      </c>
      <c r="L41" s="214">
        <v>663356</v>
      </c>
    </row>
    <row r="42" spans="1:12" ht="14.1" customHeight="1">
      <c r="A42" s="171" t="s">
        <v>206</v>
      </c>
      <c r="B42" s="217">
        <v>191</v>
      </c>
      <c r="C42" s="217">
        <v>173</v>
      </c>
      <c r="D42" s="216">
        <v>173</v>
      </c>
      <c r="E42" s="217">
        <v>186.31242943476985</v>
      </c>
      <c r="F42" s="217">
        <v>196</v>
      </c>
      <c r="G42" s="217">
        <v>178</v>
      </c>
      <c r="H42" s="216">
        <v>170.50635413950846</v>
      </c>
      <c r="I42" s="217">
        <v>178</v>
      </c>
      <c r="J42" s="217">
        <v>174</v>
      </c>
      <c r="K42" s="217">
        <v>161</v>
      </c>
      <c r="L42" s="216">
        <v>156</v>
      </c>
    </row>
    <row r="43" spans="1:12" ht="14.1" customHeight="1">
      <c r="A43" s="171" t="s">
        <v>207</v>
      </c>
      <c r="B43" s="217">
        <v>2927</v>
      </c>
      <c r="C43" s="217">
        <v>2862</v>
      </c>
      <c r="D43" s="216">
        <v>2802</v>
      </c>
      <c r="E43" s="217">
        <v>2796.8691790203052</v>
      </c>
      <c r="F43" s="217">
        <v>2792</v>
      </c>
      <c r="G43" s="217">
        <v>2786</v>
      </c>
      <c r="H43" s="216">
        <v>2764.1476840627402</v>
      </c>
      <c r="I43" s="217">
        <v>2727</v>
      </c>
      <c r="J43" s="217">
        <v>2638</v>
      </c>
      <c r="K43" s="217">
        <v>2598</v>
      </c>
      <c r="L43" s="216">
        <v>2590</v>
      </c>
    </row>
    <row r="44" spans="1:12" ht="14.1" customHeight="1">
      <c r="A44" s="162"/>
      <c r="B44" s="199"/>
      <c r="C44" s="199"/>
      <c r="D44" s="189"/>
      <c r="E44" s="199"/>
      <c r="F44" s="199"/>
      <c r="G44" s="199"/>
      <c r="H44" s="189"/>
      <c r="I44" s="199"/>
      <c r="J44" s="199"/>
      <c r="K44" s="199"/>
      <c r="L44" s="198"/>
    </row>
    <row r="45" spans="1:12" ht="14.1" customHeight="1">
      <c r="A45" s="179" t="s">
        <v>135</v>
      </c>
      <c r="B45" s="199"/>
      <c r="C45" s="199"/>
      <c r="D45" s="187"/>
      <c r="E45" s="199"/>
      <c r="F45" s="199"/>
      <c r="G45" s="199"/>
      <c r="H45" s="187"/>
      <c r="I45" s="199"/>
      <c r="J45" s="199"/>
      <c r="K45" s="199"/>
      <c r="L45" s="198"/>
    </row>
    <row r="46" spans="1:12" ht="14.1" customHeight="1">
      <c r="A46" s="171" t="s">
        <v>226</v>
      </c>
      <c r="B46" s="247">
        <v>0.36599999999999999</v>
      </c>
      <c r="C46" s="247">
        <v>0.36799999999999999</v>
      </c>
      <c r="D46" s="246">
        <v>0.36799999999999999</v>
      </c>
      <c r="E46" s="247">
        <v>0.36899999999999999</v>
      </c>
      <c r="F46" s="247">
        <v>0.37</v>
      </c>
      <c r="G46" s="247">
        <v>0.372</v>
      </c>
      <c r="H46" s="246">
        <v>0.375</v>
      </c>
      <c r="I46" s="247">
        <v>0.376</v>
      </c>
      <c r="J46" s="247">
        <v>0.375</v>
      </c>
      <c r="K46" s="201">
        <v>0.376</v>
      </c>
      <c r="L46" s="200">
        <v>0.376</v>
      </c>
    </row>
    <row r="47" spans="1:12" ht="14.1" customHeight="1">
      <c r="A47" s="169" t="s">
        <v>136</v>
      </c>
      <c r="B47" s="190">
        <v>498879</v>
      </c>
      <c r="C47" s="190">
        <v>495858</v>
      </c>
      <c r="D47" s="189">
        <v>495861</v>
      </c>
      <c r="E47" s="190">
        <v>497217</v>
      </c>
      <c r="F47" s="190">
        <v>501245</v>
      </c>
      <c r="G47" s="190">
        <v>504465</v>
      </c>
      <c r="H47" s="189">
        <v>512190</v>
      </c>
      <c r="I47" s="190">
        <v>518217</v>
      </c>
      <c r="J47" s="190">
        <v>523489</v>
      </c>
      <c r="K47" s="190">
        <v>525773</v>
      </c>
      <c r="L47" s="189">
        <v>528053</v>
      </c>
    </row>
    <row r="48" spans="1:12" ht="14.1" customHeight="1">
      <c r="A48" s="169" t="s">
        <v>137</v>
      </c>
      <c r="B48" s="190">
        <v>221911</v>
      </c>
      <c r="C48" s="190">
        <v>232852</v>
      </c>
      <c r="D48" s="189">
        <v>237722</v>
      </c>
      <c r="E48" s="190">
        <v>245984</v>
      </c>
      <c r="F48" s="190">
        <v>254540</v>
      </c>
      <c r="G48" s="190">
        <v>260377</v>
      </c>
      <c r="H48" s="189">
        <v>271616</v>
      </c>
      <c r="I48" s="190">
        <v>281577</v>
      </c>
      <c r="J48" s="190">
        <v>290353</v>
      </c>
      <c r="K48" s="190">
        <v>296636</v>
      </c>
      <c r="L48" s="189">
        <v>302791</v>
      </c>
    </row>
    <row r="49" spans="1:12" ht="14.1" customHeight="1">
      <c r="A49" s="169" t="s">
        <v>138</v>
      </c>
      <c r="B49" s="190">
        <v>35013</v>
      </c>
      <c r="C49" s="190">
        <v>37286</v>
      </c>
      <c r="D49" s="189">
        <v>39183</v>
      </c>
      <c r="E49" s="190">
        <v>41802</v>
      </c>
      <c r="F49" s="190">
        <v>44811</v>
      </c>
      <c r="G49" s="190">
        <v>46788</v>
      </c>
      <c r="H49" s="189">
        <v>48615</v>
      </c>
      <c r="I49" s="190">
        <v>50953</v>
      </c>
      <c r="J49" s="190">
        <v>53080</v>
      </c>
      <c r="K49" s="190">
        <v>54531</v>
      </c>
      <c r="L49" s="189">
        <v>56097</v>
      </c>
    </row>
    <row r="50" spans="1:12" ht="14.1" customHeight="1">
      <c r="A50" s="171" t="s">
        <v>139</v>
      </c>
      <c r="B50" s="219">
        <v>755803</v>
      </c>
      <c r="C50" s="219">
        <v>765996</v>
      </c>
      <c r="D50" s="218">
        <v>772766</v>
      </c>
      <c r="E50" s="219">
        <v>785003</v>
      </c>
      <c r="F50" s="219">
        <v>800596</v>
      </c>
      <c r="G50" s="219">
        <f>SUM(G47:G49)</f>
        <v>811630</v>
      </c>
      <c r="H50" s="218">
        <v>832421</v>
      </c>
      <c r="I50" s="219">
        <v>850747</v>
      </c>
      <c r="J50" s="219">
        <v>866922</v>
      </c>
      <c r="K50" s="219">
        <v>876940</v>
      </c>
      <c r="L50" s="218">
        <v>886941</v>
      </c>
    </row>
    <row r="51" spans="1:12" ht="14.1" customHeight="1">
      <c r="A51" s="171" t="s">
        <v>140</v>
      </c>
      <c r="B51" s="219">
        <v>3862</v>
      </c>
      <c r="C51" s="219">
        <v>3809</v>
      </c>
      <c r="D51" s="218">
        <v>3751</v>
      </c>
      <c r="E51" s="219">
        <v>3828.3292080585411</v>
      </c>
      <c r="F51" s="219">
        <v>3702</v>
      </c>
      <c r="G51" s="219">
        <v>3519</v>
      </c>
      <c r="H51" s="218">
        <v>3465.1441832254318</v>
      </c>
      <c r="I51" s="219">
        <v>3442</v>
      </c>
      <c r="J51" s="219">
        <v>3421</v>
      </c>
      <c r="K51" s="219">
        <v>3415</v>
      </c>
      <c r="L51" s="218">
        <v>3400</v>
      </c>
    </row>
    <row r="52" spans="1:12" ht="14.1" customHeight="1">
      <c r="A52" s="171" t="s">
        <v>141</v>
      </c>
      <c r="B52" s="219">
        <v>102988</v>
      </c>
      <c r="C52" s="219">
        <v>97988</v>
      </c>
      <c r="D52" s="218">
        <v>94534</v>
      </c>
      <c r="E52" s="219">
        <v>89861</v>
      </c>
      <c r="F52" s="219">
        <v>83447</v>
      </c>
      <c r="G52" s="219">
        <v>79031</v>
      </c>
      <c r="H52" s="218">
        <v>73946</v>
      </c>
      <c r="I52" s="219">
        <v>70964</v>
      </c>
      <c r="J52" s="219">
        <v>69040</v>
      </c>
      <c r="K52" s="219">
        <v>66936</v>
      </c>
      <c r="L52" s="218">
        <v>66172</v>
      </c>
    </row>
    <row r="53" spans="1:12" ht="14.1" customHeight="1">
      <c r="A53" s="161"/>
      <c r="B53" s="199"/>
      <c r="C53" s="199"/>
      <c r="D53" s="189"/>
      <c r="E53" s="199"/>
      <c r="F53" s="199"/>
      <c r="G53" s="199"/>
      <c r="H53" s="189"/>
      <c r="I53" s="199"/>
      <c r="J53" s="199"/>
      <c r="K53" s="199"/>
      <c r="L53" s="198"/>
    </row>
    <row r="54" spans="1:12" ht="14.1" customHeight="1">
      <c r="A54" s="179" t="s">
        <v>142</v>
      </c>
      <c r="B54" s="199"/>
      <c r="C54" s="199"/>
      <c r="D54" s="189"/>
      <c r="E54" s="199"/>
      <c r="F54" s="199"/>
      <c r="G54" s="199"/>
      <c r="H54" s="189"/>
      <c r="I54" s="199"/>
      <c r="J54" s="199"/>
      <c r="K54" s="199"/>
      <c r="L54" s="198"/>
    </row>
    <row r="55" spans="1:12" ht="14.1" customHeight="1">
      <c r="A55" s="162" t="s">
        <v>227</v>
      </c>
      <c r="B55" s="247">
        <v>0.249</v>
      </c>
      <c r="C55" s="247">
        <v>0.254</v>
      </c>
      <c r="D55" s="246">
        <v>0.252</v>
      </c>
      <c r="E55" s="247">
        <v>0.254</v>
      </c>
      <c r="F55" s="247">
        <v>0.25600000000000001</v>
      </c>
      <c r="G55" s="247">
        <v>0.25700000000000001</v>
      </c>
      <c r="H55" s="246">
        <v>0.25800000000000001</v>
      </c>
      <c r="I55" s="247">
        <v>0.25800000000000001</v>
      </c>
      <c r="J55" s="247">
        <v>0.26100000000000001</v>
      </c>
      <c r="K55" s="210">
        <v>0.26300000000000001</v>
      </c>
      <c r="L55" s="209">
        <v>0.26300000000000001</v>
      </c>
    </row>
    <row r="56" spans="1:12" ht="14.1" customHeight="1">
      <c r="A56" s="169" t="s">
        <v>143</v>
      </c>
      <c r="B56" s="215">
        <v>262398</v>
      </c>
      <c r="C56" s="215">
        <v>259483</v>
      </c>
      <c r="D56" s="214">
        <v>244754</v>
      </c>
      <c r="E56" s="215">
        <v>230323</v>
      </c>
      <c r="F56" s="215">
        <v>213636</v>
      </c>
      <c r="G56" s="215">
        <v>200637</v>
      </c>
      <c r="H56" s="214">
        <v>196350</v>
      </c>
      <c r="I56" s="215">
        <v>190869</v>
      </c>
      <c r="J56" s="215">
        <v>183120</v>
      </c>
      <c r="K56" s="215">
        <v>179111.5</v>
      </c>
      <c r="L56" s="214">
        <v>174103</v>
      </c>
    </row>
    <row r="57" spans="1:12" ht="14.1" customHeight="1">
      <c r="A57" s="169" t="s">
        <v>144</v>
      </c>
      <c r="B57" s="215">
        <v>284379</v>
      </c>
      <c r="C57" s="215">
        <v>286374</v>
      </c>
      <c r="D57" s="214">
        <v>287284</v>
      </c>
      <c r="E57" s="215">
        <v>291118</v>
      </c>
      <c r="F57" s="215">
        <v>296226</v>
      </c>
      <c r="G57" s="215">
        <v>300397</v>
      </c>
      <c r="H57" s="214">
        <v>304661</v>
      </c>
      <c r="I57" s="215">
        <v>307147</v>
      </c>
      <c r="J57" s="215">
        <v>308023</v>
      </c>
      <c r="K57" s="215">
        <v>308088</v>
      </c>
      <c r="L57" s="214">
        <v>306936</v>
      </c>
    </row>
    <row r="58" spans="1:12" ht="14.1" customHeight="1">
      <c r="A58" s="169" t="s">
        <v>145</v>
      </c>
      <c r="B58" s="215">
        <v>256434</v>
      </c>
      <c r="C58" s="215">
        <v>276344</v>
      </c>
      <c r="D58" s="214">
        <v>291872</v>
      </c>
      <c r="E58" s="215">
        <v>313285</v>
      </c>
      <c r="F58" s="215">
        <v>336606</v>
      </c>
      <c r="G58" s="215">
        <v>354242</v>
      </c>
      <c r="H58" s="214">
        <v>372286</v>
      </c>
      <c r="I58" s="215">
        <v>389700</v>
      </c>
      <c r="J58" s="215">
        <v>406398</v>
      </c>
      <c r="K58" s="215">
        <v>419351</v>
      </c>
      <c r="L58" s="214">
        <v>430110</v>
      </c>
    </row>
    <row r="59" spans="1:12" ht="14.1" customHeight="1">
      <c r="A59" s="171" t="s">
        <v>146</v>
      </c>
      <c r="B59" s="217">
        <v>803211</v>
      </c>
      <c r="C59" s="217">
        <v>822201</v>
      </c>
      <c r="D59" s="216">
        <v>823910</v>
      </c>
      <c r="E59" s="217">
        <v>834726</v>
      </c>
      <c r="F59" s="217">
        <v>846468</v>
      </c>
      <c r="G59" s="217">
        <v>855276</v>
      </c>
      <c r="H59" s="216">
        <v>873297</v>
      </c>
      <c r="I59" s="217">
        <v>887716</v>
      </c>
      <c r="J59" s="217">
        <v>897541</v>
      </c>
      <c r="K59" s="217">
        <v>906550.5</v>
      </c>
      <c r="L59" s="216">
        <v>911149</v>
      </c>
    </row>
    <row r="60" spans="1:12" ht="14.1" customHeight="1">
      <c r="A60" s="162" t="s">
        <v>147</v>
      </c>
      <c r="B60" s="217">
        <v>3061</v>
      </c>
      <c r="C60" s="217">
        <v>3038</v>
      </c>
      <c r="D60" s="216">
        <v>3040</v>
      </c>
      <c r="E60" s="217">
        <v>3105.9939578585363</v>
      </c>
      <c r="F60" s="217">
        <v>3073</v>
      </c>
      <c r="G60" s="217">
        <v>3102</v>
      </c>
      <c r="H60" s="216">
        <v>3119.6178593773002</v>
      </c>
      <c r="I60" s="217">
        <v>3139</v>
      </c>
      <c r="J60" s="217">
        <v>3069</v>
      </c>
      <c r="K60" s="217">
        <v>3090</v>
      </c>
      <c r="L60" s="216">
        <v>3128</v>
      </c>
    </row>
    <row r="61" spans="1:12" ht="14.1" customHeight="1">
      <c r="A61" s="161"/>
      <c r="B61" s="199"/>
      <c r="C61" s="199"/>
      <c r="D61" s="189"/>
      <c r="E61" s="199"/>
      <c r="F61" s="199"/>
      <c r="G61" s="217"/>
      <c r="H61" s="216"/>
      <c r="I61" s="217"/>
      <c r="J61" s="217"/>
      <c r="K61" s="199"/>
      <c r="L61" s="198"/>
    </row>
    <row r="62" spans="1:12" ht="14.1" customHeight="1">
      <c r="A62" s="179" t="s">
        <v>176</v>
      </c>
      <c r="B62" s="199"/>
      <c r="C62" s="199"/>
      <c r="D62" s="189"/>
      <c r="E62" s="199"/>
      <c r="F62" s="199"/>
      <c r="G62" s="199"/>
      <c r="H62" s="189"/>
      <c r="I62" s="199"/>
      <c r="J62" s="199"/>
      <c r="K62" s="199"/>
      <c r="L62" s="198"/>
    </row>
    <row r="63" spans="1:12" ht="14.1" customHeight="1">
      <c r="A63" s="162" t="s">
        <v>177</v>
      </c>
      <c r="B63" s="217">
        <v>32467</v>
      </c>
      <c r="C63" s="217">
        <v>47031</v>
      </c>
      <c r="D63" s="216">
        <v>73567</v>
      </c>
      <c r="E63" s="217">
        <v>87945</v>
      </c>
      <c r="F63" s="217">
        <v>100108</v>
      </c>
      <c r="G63" s="217">
        <v>106239</v>
      </c>
      <c r="H63" s="216">
        <v>106813</v>
      </c>
      <c r="I63" s="217">
        <v>106287</v>
      </c>
      <c r="J63" s="217">
        <v>106794</v>
      </c>
      <c r="K63" s="217">
        <v>106407</v>
      </c>
      <c r="L63" s="216">
        <v>105788</v>
      </c>
    </row>
    <row r="64" spans="1:12" ht="14.1" customHeight="1">
      <c r="A64" s="232" t="s">
        <v>178</v>
      </c>
      <c r="B64" s="245">
        <v>29049</v>
      </c>
      <c r="C64" s="245">
        <v>40788</v>
      </c>
      <c r="D64" s="244">
        <v>52450</v>
      </c>
      <c r="E64" s="245">
        <v>59900</v>
      </c>
      <c r="F64" s="245">
        <v>68039</v>
      </c>
      <c r="G64" s="245">
        <v>68700</v>
      </c>
      <c r="H64" s="244">
        <v>67637</v>
      </c>
      <c r="I64" s="245">
        <v>67587</v>
      </c>
      <c r="J64" s="245">
        <v>67451</v>
      </c>
      <c r="K64" s="245">
        <v>66757</v>
      </c>
      <c r="L64" s="244">
        <v>66818</v>
      </c>
    </row>
    <row r="65" spans="1:12" ht="14.1" customHeight="1">
      <c r="A65" s="162"/>
      <c r="B65" s="199"/>
      <c r="C65" s="199"/>
      <c r="D65" s="189"/>
      <c r="E65" s="199"/>
      <c r="F65" s="199"/>
      <c r="G65" s="199"/>
      <c r="H65" s="189"/>
      <c r="I65" s="199"/>
      <c r="J65" s="199"/>
      <c r="K65" s="199"/>
      <c r="L65" s="198"/>
    </row>
    <row r="66" spans="1:12" ht="14.1" customHeight="1">
      <c r="A66" s="179" t="s">
        <v>118</v>
      </c>
      <c r="B66" s="199"/>
      <c r="C66" s="199"/>
      <c r="D66" s="189"/>
      <c r="E66" s="199"/>
      <c r="F66" s="199"/>
      <c r="G66" s="199"/>
      <c r="H66" s="189"/>
      <c r="I66" s="199"/>
      <c r="J66" s="199"/>
      <c r="K66" s="199"/>
      <c r="L66" s="198"/>
    </row>
    <row r="67" spans="1:12" ht="14.1" customHeight="1">
      <c r="A67" s="162"/>
      <c r="B67" s="251"/>
      <c r="C67" s="295"/>
      <c r="D67" s="256"/>
      <c r="E67" s="251"/>
      <c r="F67" s="251"/>
      <c r="G67" s="295"/>
      <c r="H67" s="256"/>
      <c r="I67" s="251"/>
      <c r="J67" s="251"/>
      <c r="K67" s="295"/>
      <c r="L67" s="256"/>
    </row>
    <row r="68" spans="1:12" ht="14.1" customHeight="1">
      <c r="A68" s="183" t="s">
        <v>148</v>
      </c>
      <c r="B68" s="196"/>
      <c r="C68" s="196"/>
      <c r="D68" s="220"/>
      <c r="E68" s="196"/>
      <c r="F68" s="196"/>
      <c r="G68" s="196"/>
      <c r="H68" s="220"/>
      <c r="I68" s="196"/>
      <c r="J68" s="196"/>
      <c r="K68" s="196"/>
      <c r="L68" s="196"/>
    </row>
    <row r="69" spans="1:12" ht="14.1" customHeight="1">
      <c r="A69" s="162"/>
      <c r="B69" s="199"/>
      <c r="C69" s="199"/>
      <c r="D69" s="299"/>
      <c r="E69" s="199"/>
      <c r="F69" s="199"/>
      <c r="G69" s="199"/>
      <c r="H69" s="299"/>
      <c r="I69" s="199"/>
      <c r="J69" s="199"/>
      <c r="K69" s="199"/>
      <c r="L69" s="198"/>
    </row>
    <row r="70" spans="1:12" ht="14.1" customHeight="1">
      <c r="A70" s="162" t="s">
        <v>149</v>
      </c>
      <c r="B70" s="217">
        <v>456613</v>
      </c>
      <c r="C70" s="217">
        <v>462783</v>
      </c>
      <c r="D70" s="216">
        <v>474370</v>
      </c>
      <c r="E70" s="217">
        <v>483104</v>
      </c>
      <c r="F70" s="217">
        <v>482898</v>
      </c>
      <c r="G70" s="217">
        <v>493355</v>
      </c>
      <c r="H70" s="216">
        <v>507333</v>
      </c>
      <c r="I70" s="217">
        <v>515701</v>
      </c>
      <c r="J70" s="217">
        <v>516023</v>
      </c>
      <c r="K70" s="217">
        <v>505885</v>
      </c>
      <c r="L70" s="216">
        <v>509006</v>
      </c>
    </row>
    <row r="71" spans="1:12" ht="14.1" customHeight="1">
      <c r="A71" s="162" t="s">
        <v>154</v>
      </c>
      <c r="B71" s="201">
        <v>0.06</v>
      </c>
      <c r="C71" s="201">
        <v>5.0999999999999997E-2</v>
      </c>
      <c r="D71" s="200">
        <v>0.129</v>
      </c>
      <c r="E71" s="201">
        <v>0.111</v>
      </c>
      <c r="F71" s="201">
        <v>0.104</v>
      </c>
      <c r="G71" s="201">
        <v>4.9000000000000002E-2</v>
      </c>
      <c r="H71" s="200">
        <v>7.4911951256860551E-2</v>
      </c>
      <c r="I71" s="201">
        <v>4.5999999999999999E-2</v>
      </c>
      <c r="J71" s="201">
        <v>0.15</v>
      </c>
      <c r="K71" s="201">
        <v>0.18596918955824765</v>
      </c>
      <c r="L71" s="200">
        <v>0.09</v>
      </c>
    </row>
    <row r="72" spans="1:12" ht="14.1" customHeight="1">
      <c r="A72" s="162" t="s">
        <v>158</v>
      </c>
      <c r="B72" s="217">
        <v>284</v>
      </c>
      <c r="C72" s="217">
        <v>284</v>
      </c>
      <c r="D72" s="216">
        <v>276</v>
      </c>
      <c r="E72" s="217">
        <v>282</v>
      </c>
      <c r="F72" s="217">
        <v>282</v>
      </c>
      <c r="G72" s="217">
        <v>291</v>
      </c>
      <c r="H72" s="216">
        <v>273.11122202462928</v>
      </c>
      <c r="I72" s="217">
        <v>264</v>
      </c>
      <c r="J72" s="217">
        <v>256</v>
      </c>
      <c r="K72" s="217">
        <v>254.81242708991357</v>
      </c>
      <c r="L72" s="216">
        <v>249</v>
      </c>
    </row>
    <row r="73" spans="1:12" ht="14.1" customHeight="1">
      <c r="A73" s="162" t="s">
        <v>151</v>
      </c>
      <c r="B73" s="217">
        <v>4546</v>
      </c>
      <c r="C73" s="217">
        <v>4556</v>
      </c>
      <c r="D73" s="216">
        <v>4446</v>
      </c>
      <c r="E73" s="217">
        <v>4226</v>
      </c>
      <c r="F73" s="217">
        <v>3960</v>
      </c>
      <c r="G73" s="217">
        <v>4071</v>
      </c>
      <c r="H73" s="216">
        <v>3941.7595972995705</v>
      </c>
      <c r="I73" s="217">
        <v>3936</v>
      </c>
      <c r="J73" s="217">
        <v>3872</v>
      </c>
      <c r="K73" s="217">
        <v>3966.5876775236543</v>
      </c>
      <c r="L73" s="216">
        <v>3914</v>
      </c>
    </row>
    <row r="74" spans="1:12" ht="14.1" customHeight="1">
      <c r="A74" s="171" t="s">
        <v>155</v>
      </c>
      <c r="B74" s="199">
        <v>0.371</v>
      </c>
      <c r="C74" s="199">
        <v>0.375</v>
      </c>
      <c r="D74" s="198">
        <v>0.376</v>
      </c>
      <c r="E74" s="199">
        <v>0.374</v>
      </c>
      <c r="F74" s="199">
        <v>0.39</v>
      </c>
      <c r="G74" s="199">
        <v>0.38800000000000001</v>
      </c>
      <c r="H74" s="198">
        <v>0.40340680636954523</v>
      </c>
      <c r="I74" s="199">
        <v>0.38829999999999998</v>
      </c>
      <c r="J74" s="199">
        <v>0.38700000000000001</v>
      </c>
      <c r="K74" s="199">
        <v>0.39762974059545458</v>
      </c>
      <c r="L74" s="198">
        <v>0.40300000000000002</v>
      </c>
    </row>
    <row r="75" spans="1:12" ht="14.1" customHeight="1">
      <c r="A75" s="170" t="s">
        <v>156</v>
      </c>
      <c r="B75" s="215">
        <v>5549</v>
      </c>
      <c r="C75" s="215">
        <v>9058</v>
      </c>
      <c r="D75" s="214">
        <v>2436</v>
      </c>
      <c r="E75" s="215">
        <v>3659</v>
      </c>
      <c r="F75" s="215">
        <v>3232</v>
      </c>
      <c r="G75" s="215">
        <v>4948</v>
      </c>
      <c r="H75" s="214">
        <v>3205.8551343023232</v>
      </c>
      <c r="I75" s="215">
        <v>4315</v>
      </c>
      <c r="J75" s="215">
        <v>3176</v>
      </c>
      <c r="K75" s="215">
        <v>2682.8194017290029</v>
      </c>
      <c r="L75" s="214">
        <v>4334</v>
      </c>
    </row>
    <row r="76" spans="1:12" ht="14.1" customHeight="1">
      <c r="A76" s="170" t="s">
        <v>228</v>
      </c>
      <c r="B76" s="215">
        <v>82753</v>
      </c>
      <c r="C76" s="215">
        <v>84660</v>
      </c>
      <c r="D76" s="214">
        <v>87394</v>
      </c>
      <c r="E76" s="215">
        <v>93036</v>
      </c>
      <c r="F76" s="215">
        <v>93786</v>
      </c>
      <c r="G76" s="215">
        <v>99264</v>
      </c>
      <c r="H76" s="214">
        <v>128309</v>
      </c>
      <c r="I76" s="215">
        <v>132737</v>
      </c>
      <c r="J76" s="215">
        <v>130377</v>
      </c>
      <c r="K76" s="215">
        <v>130648</v>
      </c>
      <c r="L76" s="214">
        <v>130148</v>
      </c>
    </row>
    <row r="77" spans="1:12" ht="14.1" customHeight="1">
      <c r="A77" s="161"/>
      <c r="B77" s="199"/>
      <c r="C77" s="199"/>
      <c r="D77" s="299"/>
      <c r="E77" s="199"/>
      <c r="F77" s="199"/>
      <c r="G77" s="199"/>
      <c r="H77" s="299"/>
      <c r="I77" s="199"/>
      <c r="J77" s="199"/>
      <c r="K77" s="199"/>
      <c r="L77" s="198"/>
    </row>
    <row r="78" spans="1:12" ht="14.1" customHeight="1">
      <c r="A78" s="183" t="s">
        <v>133</v>
      </c>
      <c r="B78" s="196"/>
      <c r="C78" s="196"/>
      <c r="D78" s="197"/>
      <c r="E78" s="196"/>
      <c r="F78" s="196"/>
      <c r="G78" s="196"/>
      <c r="H78" s="197"/>
      <c r="I78" s="196"/>
      <c r="J78" s="196"/>
      <c r="K78" s="196"/>
      <c r="L78" s="196"/>
    </row>
    <row r="79" spans="1:12" ht="14.1" customHeight="1">
      <c r="A79" s="161"/>
      <c r="B79" s="199"/>
      <c r="C79" s="199"/>
      <c r="D79" s="189"/>
      <c r="E79" s="199"/>
      <c r="F79" s="199"/>
      <c r="G79" s="199"/>
      <c r="H79" s="189"/>
      <c r="I79" s="199"/>
      <c r="J79" s="199"/>
      <c r="K79" s="199"/>
      <c r="L79" s="198"/>
    </row>
    <row r="80" spans="1:12" ht="14.1" customHeight="1">
      <c r="A80" s="179" t="s">
        <v>157</v>
      </c>
      <c r="B80" s="199"/>
      <c r="C80" s="199"/>
      <c r="D80" s="189"/>
      <c r="E80" s="199"/>
      <c r="F80" s="199"/>
      <c r="G80" s="199"/>
      <c r="H80" s="189"/>
      <c r="I80" s="199"/>
      <c r="J80" s="199"/>
      <c r="K80" s="199"/>
      <c r="L80" s="198"/>
    </row>
    <row r="81" spans="1:12" ht="14.1" customHeight="1">
      <c r="A81" s="162" t="s">
        <v>210</v>
      </c>
      <c r="B81" s="219"/>
      <c r="C81" s="219"/>
      <c r="D81" s="218"/>
      <c r="E81" s="219">
        <v>70403</v>
      </c>
      <c r="F81" s="219">
        <v>70098</v>
      </c>
      <c r="G81" s="219">
        <v>70640</v>
      </c>
      <c r="H81" s="218">
        <v>69986</v>
      </c>
      <c r="I81" s="219">
        <v>69293</v>
      </c>
      <c r="J81" s="219">
        <v>68289</v>
      </c>
      <c r="K81" s="219">
        <v>67983</v>
      </c>
      <c r="L81" s="218">
        <v>66055</v>
      </c>
    </row>
    <row r="82" spans="1:12" ht="14.1" customHeight="1">
      <c r="A82" s="172" t="s">
        <v>211</v>
      </c>
      <c r="B82" s="219"/>
      <c r="C82" s="219"/>
      <c r="D82" s="218"/>
      <c r="E82" s="219">
        <v>66607</v>
      </c>
      <c r="F82" s="219">
        <v>69793</v>
      </c>
      <c r="G82" s="219">
        <v>71611</v>
      </c>
      <c r="H82" s="218">
        <v>68807</v>
      </c>
      <c r="I82" s="219">
        <v>67303</v>
      </c>
      <c r="J82" s="219">
        <v>69356</v>
      </c>
      <c r="K82" s="219">
        <v>65581.775733333328</v>
      </c>
      <c r="L82" s="218">
        <v>63268</v>
      </c>
    </row>
    <row r="83" spans="1:12" ht="14.1" customHeight="1">
      <c r="A83" s="162" t="s">
        <v>212</v>
      </c>
      <c r="B83" s="219"/>
      <c r="C83" s="219"/>
      <c r="D83" s="218"/>
      <c r="E83" s="219">
        <v>298</v>
      </c>
      <c r="F83" s="219">
        <v>333</v>
      </c>
      <c r="G83" s="219">
        <v>333.2</v>
      </c>
      <c r="H83" s="218">
        <v>338.1</v>
      </c>
      <c r="I83" s="219">
        <v>326.89999999999998</v>
      </c>
      <c r="J83" s="219">
        <v>336</v>
      </c>
      <c r="K83" s="219">
        <v>321</v>
      </c>
      <c r="L83" s="218">
        <v>316</v>
      </c>
    </row>
    <row r="84" spans="1:12" ht="14.1" customHeight="1">
      <c r="A84" s="162" t="s">
        <v>213</v>
      </c>
      <c r="B84" s="219"/>
      <c r="C84" s="219"/>
      <c r="D84" s="218"/>
      <c r="E84" s="219">
        <v>8524</v>
      </c>
      <c r="F84" s="219">
        <v>8732</v>
      </c>
      <c r="G84" s="219">
        <v>8732</v>
      </c>
      <c r="H84" s="218">
        <v>8630</v>
      </c>
      <c r="I84" s="219">
        <v>8704</v>
      </c>
      <c r="J84" s="219">
        <v>8308</v>
      </c>
      <c r="K84" s="219">
        <v>8656</v>
      </c>
      <c r="L84" s="218">
        <v>8434</v>
      </c>
    </row>
    <row r="85" spans="1:12" ht="14.1" customHeight="1">
      <c r="A85" s="161"/>
      <c r="B85" s="190"/>
      <c r="C85" s="190"/>
      <c r="D85" s="189"/>
      <c r="E85" s="190"/>
      <c r="F85" s="190"/>
      <c r="G85" s="190"/>
      <c r="H85" s="189"/>
      <c r="I85" s="190"/>
      <c r="J85" s="190"/>
      <c r="K85" s="190"/>
      <c r="L85" s="189"/>
    </row>
    <row r="86" spans="1:12" ht="14.1" customHeight="1">
      <c r="A86" s="179" t="s">
        <v>135</v>
      </c>
      <c r="B86" s="190"/>
      <c r="C86" s="190"/>
      <c r="D86" s="189"/>
      <c r="E86" s="190"/>
      <c r="F86" s="190"/>
      <c r="G86" s="190"/>
      <c r="H86" s="189"/>
      <c r="I86" s="190"/>
      <c r="J86" s="190"/>
      <c r="K86" s="190"/>
      <c r="L86" s="189"/>
    </row>
    <row r="87" spans="1:12" ht="14.1" customHeight="1">
      <c r="A87" s="162" t="s">
        <v>214</v>
      </c>
      <c r="B87" s="219"/>
      <c r="C87" s="219"/>
      <c r="D87" s="218"/>
      <c r="E87" s="219">
        <v>13631</v>
      </c>
      <c r="F87" s="219">
        <v>14231</v>
      </c>
      <c r="G87" s="219">
        <v>14572</v>
      </c>
      <c r="H87" s="218">
        <v>14327</v>
      </c>
      <c r="I87" s="219">
        <v>14331</v>
      </c>
      <c r="J87" s="219">
        <v>12583</v>
      </c>
      <c r="K87" s="219">
        <v>12419</v>
      </c>
      <c r="L87" s="218">
        <v>12368</v>
      </c>
    </row>
    <row r="88" spans="1:12" ht="14.1" customHeight="1">
      <c r="A88" s="271" t="s">
        <v>215</v>
      </c>
      <c r="B88" s="234"/>
      <c r="C88" s="234"/>
      <c r="D88" s="233"/>
      <c r="E88" s="234">
        <v>14667</v>
      </c>
      <c r="F88" s="234">
        <v>14641</v>
      </c>
      <c r="G88" s="234">
        <v>13444</v>
      </c>
      <c r="H88" s="233">
        <v>13287</v>
      </c>
      <c r="I88" s="234">
        <v>13015</v>
      </c>
      <c r="J88" s="234">
        <v>14802</v>
      </c>
      <c r="K88" s="234">
        <v>15009</v>
      </c>
      <c r="L88" s="233">
        <v>14647</v>
      </c>
    </row>
    <row r="89" spans="1:12" ht="14.1" customHeight="1">
      <c r="A89" s="162"/>
      <c r="B89" s="199"/>
      <c r="C89" s="199"/>
      <c r="D89" s="189"/>
      <c r="E89" s="199"/>
      <c r="F89" s="199"/>
      <c r="G89" s="199"/>
      <c r="H89" s="189"/>
      <c r="I89" s="199"/>
      <c r="J89" s="199"/>
      <c r="K89" s="199"/>
      <c r="L89" s="198"/>
    </row>
    <row r="90" spans="1:12" ht="14.1" customHeight="1">
      <c r="A90" s="179" t="s">
        <v>121</v>
      </c>
      <c r="B90" s="199"/>
      <c r="C90" s="199"/>
      <c r="D90" s="187"/>
      <c r="E90" s="199"/>
      <c r="F90" s="199"/>
      <c r="G90" s="199"/>
      <c r="H90" s="187"/>
      <c r="I90" s="199"/>
      <c r="J90" s="199"/>
      <c r="K90" s="199"/>
      <c r="L90" s="198"/>
    </row>
    <row r="91" spans="1:12" ht="14.1" customHeight="1">
      <c r="A91" s="161"/>
      <c r="B91" s="199"/>
      <c r="C91" s="199"/>
      <c r="D91" s="189"/>
      <c r="E91" s="199"/>
      <c r="F91" s="199"/>
      <c r="G91" s="199"/>
      <c r="H91" s="189"/>
      <c r="I91" s="199"/>
      <c r="J91" s="199"/>
      <c r="K91" s="199"/>
      <c r="L91" s="198"/>
    </row>
    <row r="92" spans="1:12" ht="14.1" customHeight="1">
      <c r="A92" s="183" t="s">
        <v>148</v>
      </c>
      <c r="B92" s="196"/>
      <c r="C92" s="196"/>
      <c r="D92" s="224"/>
      <c r="E92" s="196"/>
      <c r="F92" s="196"/>
      <c r="G92" s="196"/>
      <c r="H92" s="224"/>
      <c r="I92" s="196"/>
      <c r="J92" s="196"/>
      <c r="K92" s="196"/>
      <c r="L92" s="196"/>
    </row>
    <row r="93" spans="1:12" ht="14.1" customHeight="1">
      <c r="A93" s="162"/>
      <c r="B93" s="199"/>
      <c r="C93" s="199"/>
      <c r="D93" s="189"/>
      <c r="E93" s="199"/>
      <c r="F93" s="199"/>
      <c r="G93" s="199"/>
      <c r="H93" s="189"/>
      <c r="I93" s="199"/>
      <c r="J93" s="199"/>
      <c r="K93" s="199"/>
      <c r="L93" s="198"/>
    </row>
    <row r="94" spans="1:12" ht="14.1" customHeight="1">
      <c r="A94" s="162" t="s">
        <v>229</v>
      </c>
      <c r="B94" s="201">
        <v>1.0649999999999999</v>
      </c>
      <c r="C94" s="201">
        <v>1.0720000000000001</v>
      </c>
      <c r="D94" s="200">
        <v>1.109</v>
      </c>
      <c r="E94" s="201">
        <v>1.0840000000000001</v>
      </c>
      <c r="F94" s="201">
        <v>1.0900000000000001</v>
      </c>
      <c r="G94" s="201">
        <v>1.0740000000000001</v>
      </c>
      <c r="H94" s="200">
        <v>1.0940091305380555</v>
      </c>
      <c r="I94" s="201">
        <v>1.0840000000000001</v>
      </c>
      <c r="J94" s="201">
        <v>1.075</v>
      </c>
      <c r="K94" s="201">
        <v>1.0752591342186573</v>
      </c>
      <c r="L94" s="200">
        <v>1.121</v>
      </c>
    </row>
    <row r="95" spans="1:12" ht="14.1" customHeight="1">
      <c r="A95" s="162" t="s">
        <v>230</v>
      </c>
      <c r="B95" s="201">
        <v>0.51</v>
      </c>
      <c r="C95" s="201">
        <v>0.499</v>
      </c>
      <c r="D95" s="200">
        <v>0.498</v>
      </c>
      <c r="E95" s="201">
        <v>0.48</v>
      </c>
      <c r="F95" s="201">
        <v>0.48199999999999998</v>
      </c>
      <c r="G95" s="201">
        <v>0.48099999999999998</v>
      </c>
      <c r="H95" s="200">
        <v>0.49045792581600012</v>
      </c>
      <c r="I95" s="201">
        <v>0.47499999999999998</v>
      </c>
      <c r="J95" s="201">
        <v>0.47199999999999998</v>
      </c>
      <c r="K95" s="201">
        <v>0.46400000000000002</v>
      </c>
      <c r="L95" s="200">
        <v>0.46899999999999997</v>
      </c>
    </row>
    <row r="96" spans="1:12" ht="14.1" customHeight="1">
      <c r="A96" s="173" t="s">
        <v>149</v>
      </c>
      <c r="B96" s="217">
        <v>1229303</v>
      </c>
      <c r="C96" s="217">
        <v>1223299</v>
      </c>
      <c r="D96" s="216">
        <v>1227111</v>
      </c>
      <c r="E96" s="217">
        <v>1181437</v>
      </c>
      <c r="F96" s="217">
        <v>1209661</v>
      </c>
      <c r="G96" s="217">
        <v>1197665</v>
      </c>
      <c r="H96" s="216">
        <v>1211544</v>
      </c>
      <c r="I96" s="217">
        <v>1195250</v>
      </c>
      <c r="J96" s="217">
        <v>1194154</v>
      </c>
      <c r="K96" s="217">
        <v>1166262</v>
      </c>
      <c r="L96" s="216">
        <v>1210402</v>
      </c>
    </row>
    <row r="97" spans="1:13" ht="14.1" customHeight="1">
      <c r="A97" s="174" t="s">
        <v>150</v>
      </c>
      <c r="B97" s="199">
        <v>0.32</v>
      </c>
      <c r="C97" s="199">
        <v>0.318</v>
      </c>
      <c r="D97" s="198">
        <v>0.313</v>
      </c>
      <c r="E97" s="199">
        <v>0.32400000000000001</v>
      </c>
      <c r="F97" s="199">
        <v>0.318</v>
      </c>
      <c r="G97" s="199">
        <v>0.32300000000000001</v>
      </c>
      <c r="H97" s="198">
        <v>0.318</v>
      </c>
      <c r="I97" s="199">
        <v>0.32525496758000416</v>
      </c>
      <c r="J97" s="199">
        <v>0.33</v>
      </c>
      <c r="K97" s="199">
        <v>0.34952866508554681</v>
      </c>
      <c r="L97" s="198">
        <v>0.34300000000000003</v>
      </c>
    </row>
    <row r="98" spans="1:13" ht="14.1" customHeight="1">
      <c r="A98" s="162" t="s">
        <v>158</v>
      </c>
      <c r="B98" s="249">
        <v>146</v>
      </c>
      <c r="C98" s="249">
        <v>159</v>
      </c>
      <c r="D98" s="225">
        <v>167</v>
      </c>
      <c r="E98" s="249">
        <v>180</v>
      </c>
      <c r="F98" s="249">
        <v>179</v>
      </c>
      <c r="G98" s="249">
        <v>189</v>
      </c>
      <c r="H98" s="225">
        <v>196.78994367197652</v>
      </c>
      <c r="I98" s="249">
        <v>197</v>
      </c>
      <c r="J98" s="249">
        <v>188</v>
      </c>
      <c r="K98" s="249">
        <v>206</v>
      </c>
      <c r="L98" s="225">
        <v>212</v>
      </c>
    </row>
    <row r="99" spans="1:13" ht="14.1" customHeight="1">
      <c r="A99" s="162" t="s">
        <v>151</v>
      </c>
      <c r="B99" s="217">
        <v>2226</v>
      </c>
      <c r="C99" s="217">
        <v>2420</v>
      </c>
      <c r="D99" s="216">
        <v>2520</v>
      </c>
      <c r="E99" s="217">
        <v>2256</v>
      </c>
      <c r="F99" s="217">
        <v>2136</v>
      </c>
      <c r="G99" s="217">
        <v>2205</v>
      </c>
      <c r="H99" s="216">
        <v>2357.1903956601232</v>
      </c>
      <c r="I99" s="217">
        <v>1951</v>
      </c>
      <c r="J99" s="217">
        <v>1750</v>
      </c>
      <c r="K99" s="217">
        <v>1852</v>
      </c>
      <c r="L99" s="216">
        <v>2022</v>
      </c>
    </row>
    <row r="100" spans="1:13" ht="14.1" customHeight="1">
      <c r="A100" s="162"/>
      <c r="B100" s="199"/>
      <c r="C100" s="199"/>
      <c r="D100" s="299"/>
      <c r="E100" s="199"/>
      <c r="F100" s="199"/>
      <c r="G100" s="199"/>
      <c r="H100" s="299"/>
      <c r="I100" s="199"/>
      <c r="J100" s="199"/>
      <c r="K100" s="199"/>
      <c r="L100" s="198"/>
    </row>
    <row r="101" spans="1:13" ht="14.1" customHeight="1">
      <c r="A101" s="183" t="s">
        <v>133</v>
      </c>
      <c r="B101" s="196"/>
      <c r="C101" s="196"/>
      <c r="D101" s="197"/>
      <c r="E101" s="196"/>
      <c r="F101" s="196"/>
      <c r="G101" s="196"/>
      <c r="H101" s="197"/>
      <c r="I101" s="196"/>
      <c r="J101" s="196"/>
      <c r="K101" s="196"/>
      <c r="L101" s="196"/>
    </row>
    <row r="102" spans="1:13" ht="14.1" customHeight="1">
      <c r="A102" s="161"/>
      <c r="B102" s="199"/>
      <c r="C102" s="199"/>
      <c r="D102" s="189"/>
      <c r="E102" s="199"/>
      <c r="F102" s="199"/>
      <c r="G102" s="199"/>
      <c r="H102" s="189"/>
      <c r="I102" s="199"/>
      <c r="J102" s="199"/>
      <c r="K102" s="199"/>
      <c r="L102" s="198"/>
    </row>
    <row r="103" spans="1:13" ht="14.1" customHeight="1">
      <c r="A103" s="179" t="s">
        <v>157</v>
      </c>
      <c r="B103" s="199"/>
      <c r="C103" s="199"/>
      <c r="D103" s="189"/>
      <c r="E103" s="199"/>
      <c r="F103" s="199"/>
      <c r="G103" s="199"/>
      <c r="H103" s="189"/>
      <c r="I103" s="199"/>
      <c r="J103" s="199"/>
      <c r="K103" s="199"/>
      <c r="L103" s="198"/>
    </row>
    <row r="104" spans="1:13" ht="14.1" customHeight="1">
      <c r="A104" s="161" t="s">
        <v>159</v>
      </c>
      <c r="B104" s="199">
        <v>0.156</v>
      </c>
      <c r="C104" s="199">
        <v>0.154</v>
      </c>
      <c r="D104" s="198">
        <v>0.152</v>
      </c>
      <c r="E104" s="199">
        <v>0.14899999999999999</v>
      </c>
      <c r="F104" s="199">
        <v>0.14599999999999999</v>
      </c>
      <c r="G104" s="199">
        <v>0.14199999999999999</v>
      </c>
      <c r="H104" s="198">
        <v>0.13776643837902713</v>
      </c>
      <c r="I104" s="199">
        <v>0.13439999999999999</v>
      </c>
      <c r="J104" s="199">
        <v>0.13</v>
      </c>
      <c r="K104" s="199">
        <v>0.12720686517387159</v>
      </c>
      <c r="L104" s="198">
        <v>0.124</v>
      </c>
      <c r="M104" s="248"/>
    </row>
    <row r="105" spans="1:13" ht="14.1" customHeight="1">
      <c r="A105" s="162" t="s">
        <v>210</v>
      </c>
      <c r="B105" s="219"/>
      <c r="C105" s="219"/>
      <c r="D105" s="218"/>
      <c r="E105" s="219">
        <v>268438</v>
      </c>
      <c r="F105" s="219">
        <v>262204</v>
      </c>
      <c r="G105" s="219">
        <v>256562</v>
      </c>
      <c r="H105" s="218">
        <v>252580</v>
      </c>
      <c r="I105" s="219">
        <v>249385</v>
      </c>
      <c r="J105" s="219">
        <v>246476</v>
      </c>
      <c r="K105" s="219">
        <v>243728</v>
      </c>
      <c r="L105" s="218">
        <v>240186</v>
      </c>
    </row>
    <row r="106" spans="1:13" ht="14.1" customHeight="1">
      <c r="A106" s="172" t="s">
        <v>211</v>
      </c>
      <c r="B106" s="219"/>
      <c r="C106" s="219"/>
      <c r="D106" s="218"/>
      <c r="E106" s="219">
        <v>113385</v>
      </c>
      <c r="F106" s="219">
        <v>107487.28978999998</v>
      </c>
      <c r="G106" s="219">
        <v>97857.283909999998</v>
      </c>
      <c r="H106" s="218">
        <v>88279.766960000008</v>
      </c>
      <c r="I106" s="219">
        <v>87573.520950000006</v>
      </c>
      <c r="J106" s="219">
        <v>83324.68974999999</v>
      </c>
      <c r="K106" s="219">
        <v>77083.064679999996</v>
      </c>
      <c r="L106" s="218">
        <v>66791</v>
      </c>
    </row>
    <row r="107" spans="1:13" ht="14.1" customHeight="1">
      <c r="A107" s="162"/>
      <c r="B107" s="199"/>
      <c r="C107" s="199"/>
      <c r="D107" s="187"/>
      <c r="E107" s="199"/>
      <c r="F107" s="199"/>
      <c r="G107" s="199"/>
      <c r="H107" s="187"/>
      <c r="I107" s="199"/>
      <c r="J107" s="199"/>
      <c r="K107" s="199"/>
      <c r="L107" s="198"/>
    </row>
    <row r="108" spans="1:13" ht="14.1" customHeight="1">
      <c r="A108" s="179" t="s">
        <v>160</v>
      </c>
      <c r="B108" s="199"/>
      <c r="C108" s="199"/>
      <c r="D108" s="189"/>
      <c r="E108" s="199"/>
      <c r="F108" s="199"/>
      <c r="G108" s="199"/>
      <c r="H108" s="189"/>
      <c r="I108" s="199"/>
      <c r="J108" s="199"/>
      <c r="K108" s="199"/>
      <c r="L108" s="198"/>
    </row>
    <row r="109" spans="1:13" ht="14.1" customHeight="1">
      <c r="A109" s="161" t="s">
        <v>161</v>
      </c>
      <c r="B109" s="227">
        <v>0.83</v>
      </c>
      <c r="C109" s="227">
        <v>0.82</v>
      </c>
      <c r="D109" s="226">
        <v>0.82</v>
      </c>
      <c r="E109" s="227">
        <v>0.82599999999999996</v>
      </c>
      <c r="F109" s="227">
        <v>0.82599999999999996</v>
      </c>
      <c r="G109" s="227">
        <v>0.82599999999999996</v>
      </c>
      <c r="H109" s="226">
        <v>0.82599999999999996</v>
      </c>
      <c r="I109" s="227">
        <v>0.83499999999999996</v>
      </c>
      <c r="J109" s="227">
        <v>0.82199999999999995</v>
      </c>
      <c r="K109" s="227">
        <v>0.82399999999999995</v>
      </c>
      <c r="L109" s="226">
        <v>0.82299999999999995</v>
      </c>
    </row>
    <row r="110" spans="1:13" ht="14.1" customHeight="1">
      <c r="A110" s="169" t="s">
        <v>162</v>
      </c>
      <c r="B110" s="190">
        <v>137903</v>
      </c>
      <c r="C110" s="190">
        <v>138163</v>
      </c>
      <c r="D110" s="189">
        <v>140270</v>
      </c>
      <c r="E110" s="190">
        <v>145263</v>
      </c>
      <c r="F110" s="190">
        <v>148578</v>
      </c>
      <c r="G110" s="190">
        <v>152897</v>
      </c>
      <c r="H110" s="189">
        <v>155421</v>
      </c>
      <c r="I110" s="190">
        <v>160168</v>
      </c>
      <c r="J110" s="190">
        <v>162361</v>
      </c>
      <c r="K110" s="190">
        <v>164040</v>
      </c>
      <c r="L110" s="189">
        <v>164811</v>
      </c>
    </row>
    <row r="111" spans="1:13" ht="14.1" customHeight="1">
      <c r="A111" s="169" t="s">
        <v>141</v>
      </c>
      <c r="B111" s="190">
        <v>24099</v>
      </c>
      <c r="C111" s="190">
        <v>25443</v>
      </c>
      <c r="D111" s="189">
        <v>26449</v>
      </c>
      <c r="E111" s="190">
        <v>26903</v>
      </c>
      <c r="F111" s="190">
        <v>27267</v>
      </c>
      <c r="G111" s="190">
        <v>26998</v>
      </c>
      <c r="H111" s="189">
        <v>27035</v>
      </c>
      <c r="I111" s="190">
        <v>25346</v>
      </c>
      <c r="J111" s="190">
        <v>26191</v>
      </c>
      <c r="K111" s="190">
        <v>25735</v>
      </c>
      <c r="L111" s="189">
        <v>25491</v>
      </c>
    </row>
    <row r="112" spans="1:13" ht="14.1" customHeight="1">
      <c r="A112" s="162" t="s">
        <v>163</v>
      </c>
      <c r="B112" s="219">
        <v>162002</v>
      </c>
      <c r="C112" s="219">
        <v>163606</v>
      </c>
      <c r="D112" s="218">
        <v>166719</v>
      </c>
      <c r="E112" s="219">
        <v>172166</v>
      </c>
      <c r="F112" s="219">
        <v>175845</v>
      </c>
      <c r="G112" s="219">
        <f t="shared" ref="G112" si="0">SUM(G110:G111)</f>
        <v>179895</v>
      </c>
      <c r="H112" s="218">
        <v>182456</v>
      </c>
      <c r="I112" s="219">
        <v>185514</v>
      </c>
      <c r="J112" s="219">
        <v>188552</v>
      </c>
      <c r="K112" s="219">
        <v>189775</v>
      </c>
      <c r="L112" s="218">
        <v>190302</v>
      </c>
    </row>
    <row r="113" spans="1:12" ht="14.1" customHeight="1">
      <c r="A113" s="232" t="s">
        <v>164</v>
      </c>
      <c r="B113" s="234">
        <v>41657</v>
      </c>
      <c r="C113" s="234">
        <v>50831</v>
      </c>
      <c r="D113" s="233">
        <v>58046</v>
      </c>
      <c r="E113" s="234">
        <v>66140</v>
      </c>
      <c r="F113" s="234">
        <v>71341</v>
      </c>
      <c r="G113" s="234">
        <v>80320</v>
      </c>
      <c r="H113" s="233">
        <v>83789</v>
      </c>
      <c r="I113" s="234">
        <v>87686</v>
      </c>
      <c r="J113" s="234">
        <v>90464</v>
      </c>
      <c r="K113" s="234">
        <v>95276</v>
      </c>
      <c r="L113" s="233">
        <v>96450</v>
      </c>
    </row>
    <row r="114" spans="1:12" ht="14.1" customHeight="1">
      <c r="A114" s="162"/>
      <c r="B114" s="199"/>
      <c r="C114" s="199"/>
      <c r="D114" s="189"/>
      <c r="E114" s="199"/>
      <c r="F114" s="199"/>
      <c r="G114" s="199"/>
      <c r="H114" s="189"/>
      <c r="I114" s="199"/>
      <c r="J114" s="199"/>
      <c r="K114" s="199"/>
      <c r="L114" s="198"/>
    </row>
    <row r="115" spans="1:12" ht="14.1" customHeight="1">
      <c r="A115" s="179" t="s">
        <v>122</v>
      </c>
      <c r="B115" s="199"/>
      <c r="C115" s="199"/>
      <c r="D115" s="189"/>
      <c r="E115" s="199"/>
      <c r="F115" s="199"/>
      <c r="G115" s="199"/>
      <c r="H115" s="189"/>
      <c r="I115" s="199"/>
      <c r="J115" s="199"/>
      <c r="K115" s="199"/>
      <c r="L115" s="198"/>
    </row>
    <row r="116" spans="1:12" ht="14.1" customHeight="1">
      <c r="A116" s="163"/>
      <c r="B116" s="199"/>
      <c r="C116" s="199"/>
      <c r="D116" s="189"/>
      <c r="E116" s="199"/>
      <c r="F116" s="199"/>
      <c r="G116" s="199"/>
      <c r="H116" s="189"/>
      <c r="I116" s="199"/>
      <c r="J116" s="199"/>
      <c r="K116" s="199"/>
      <c r="L116" s="198"/>
    </row>
    <row r="117" spans="1:12" ht="14.1" customHeight="1">
      <c r="A117" s="183" t="s">
        <v>148</v>
      </c>
      <c r="B117" s="196"/>
      <c r="C117" s="196"/>
      <c r="D117" s="197"/>
      <c r="E117" s="196"/>
      <c r="F117" s="196"/>
      <c r="G117" s="196"/>
      <c r="H117" s="197"/>
      <c r="I117" s="196"/>
      <c r="J117" s="196"/>
      <c r="K117" s="196"/>
      <c r="L117" s="196"/>
    </row>
    <row r="118" spans="1:12" ht="14.1" customHeight="1">
      <c r="A118" s="162"/>
      <c r="B118" s="199"/>
      <c r="C118" s="199"/>
      <c r="D118" s="189"/>
      <c r="E118" s="199"/>
      <c r="F118" s="199"/>
      <c r="G118" s="199"/>
      <c r="H118" s="189"/>
      <c r="I118" s="199"/>
      <c r="J118" s="199"/>
      <c r="K118" s="199"/>
      <c r="L118" s="198"/>
    </row>
    <row r="119" spans="1:12" ht="14.1" customHeight="1">
      <c r="A119" s="162" t="s">
        <v>231</v>
      </c>
      <c r="B119" s="201">
        <v>1.617</v>
      </c>
      <c r="C119" s="201">
        <v>1.6479999999999999</v>
      </c>
      <c r="D119" s="200">
        <v>1.7609999999999999</v>
      </c>
      <c r="E119" s="201">
        <v>1.5980000000000001</v>
      </c>
      <c r="F119" s="201">
        <v>1.5580000000000001</v>
      </c>
      <c r="G119" s="201">
        <v>1.6220000000000001</v>
      </c>
      <c r="H119" s="200">
        <v>1.8118721019313737</v>
      </c>
      <c r="I119" s="201">
        <v>1.6030031047135196</v>
      </c>
      <c r="J119" s="201">
        <v>1.53</v>
      </c>
      <c r="K119" s="201">
        <v>1.5980516914640539</v>
      </c>
      <c r="L119" s="200">
        <v>1.798</v>
      </c>
    </row>
    <row r="120" spans="1:12" ht="14.1" customHeight="1">
      <c r="A120" s="173" t="s">
        <v>232</v>
      </c>
      <c r="B120" s="201">
        <v>0.34599999999999997</v>
      </c>
      <c r="C120" s="201">
        <v>0.34399999999999997</v>
      </c>
      <c r="D120" s="200">
        <v>0.34100000000000003</v>
      </c>
      <c r="E120" s="201">
        <v>0.34300000000000003</v>
      </c>
      <c r="F120" s="201">
        <v>0.35299999999999998</v>
      </c>
      <c r="G120" s="201">
        <v>0.35399999999999998</v>
      </c>
      <c r="H120" s="200">
        <v>0.35239708529240543</v>
      </c>
      <c r="I120" s="201">
        <v>0.35500481938863188</v>
      </c>
      <c r="J120" s="201">
        <v>0.35099999999999998</v>
      </c>
      <c r="K120" s="201">
        <v>0.34248389232483406</v>
      </c>
      <c r="L120" s="200">
        <v>0.33</v>
      </c>
    </row>
    <row r="121" spans="1:12" ht="14.1" customHeight="1">
      <c r="A121" s="173" t="s">
        <v>233</v>
      </c>
      <c r="B121" s="217">
        <v>349814</v>
      </c>
      <c r="C121" s="217">
        <v>351143</v>
      </c>
      <c r="D121" s="216">
        <v>375337</v>
      </c>
      <c r="E121" s="217">
        <v>340032</v>
      </c>
      <c r="F121" s="217">
        <v>340850</v>
      </c>
      <c r="G121" s="217">
        <v>355926</v>
      </c>
      <c r="H121" s="216">
        <v>395885</v>
      </c>
      <c r="I121" s="217">
        <v>352840</v>
      </c>
      <c r="J121" s="217">
        <v>332833</v>
      </c>
      <c r="K121" s="217">
        <v>339344</v>
      </c>
      <c r="L121" s="216">
        <v>367524</v>
      </c>
    </row>
    <row r="122" spans="1:12" ht="14.1" customHeight="1">
      <c r="A122" s="169" t="s">
        <v>150</v>
      </c>
      <c r="B122" s="199">
        <v>0.374</v>
      </c>
      <c r="C122" s="199">
        <v>0.38100000000000001</v>
      </c>
      <c r="D122" s="198">
        <v>0.35399999999999998</v>
      </c>
      <c r="E122" s="199">
        <v>0.40200000000000002</v>
      </c>
      <c r="F122" s="199">
        <v>0.41</v>
      </c>
      <c r="G122" s="199">
        <v>0.376</v>
      </c>
      <c r="H122" s="198">
        <v>0.34499999999999997</v>
      </c>
      <c r="I122" s="199">
        <v>0.38400000000000001</v>
      </c>
      <c r="J122" s="199">
        <v>0.41899999999999998</v>
      </c>
      <c r="K122" s="199">
        <v>0.41810669998585503</v>
      </c>
      <c r="L122" s="198">
        <v>0.39200000000000002</v>
      </c>
    </row>
    <row r="123" spans="1:12" ht="14.1" customHeight="1">
      <c r="A123" s="175" t="s">
        <v>235</v>
      </c>
      <c r="B123" s="223">
        <v>151</v>
      </c>
      <c r="C123" s="223">
        <v>165</v>
      </c>
      <c r="D123" s="222">
        <v>164</v>
      </c>
      <c r="E123" s="223">
        <v>163</v>
      </c>
      <c r="F123" s="223">
        <v>162</v>
      </c>
      <c r="G123" s="223">
        <v>174</v>
      </c>
      <c r="H123" s="222">
        <v>168</v>
      </c>
      <c r="I123" s="223">
        <v>160</v>
      </c>
      <c r="J123" s="223">
        <v>164</v>
      </c>
      <c r="K123" s="300">
        <v>188.94135525191527</v>
      </c>
      <c r="L123" s="225">
        <v>184.71904815080143</v>
      </c>
    </row>
    <row r="124" spans="1:12" ht="14.1" customHeight="1">
      <c r="A124" s="162" t="s">
        <v>151</v>
      </c>
      <c r="B124" s="217">
        <v>3175</v>
      </c>
      <c r="C124" s="217">
        <v>3510</v>
      </c>
      <c r="D124" s="216">
        <v>3586</v>
      </c>
      <c r="E124" s="217">
        <v>3152</v>
      </c>
      <c r="F124" s="217">
        <v>2743</v>
      </c>
      <c r="G124" s="217">
        <v>3024</v>
      </c>
      <c r="H124" s="216">
        <v>2967.8428248858936</v>
      </c>
      <c r="I124" s="217">
        <v>2532</v>
      </c>
      <c r="J124" s="217">
        <v>2729</v>
      </c>
      <c r="K124" s="217">
        <v>2891.6577435101235</v>
      </c>
      <c r="L124" s="216">
        <v>2943</v>
      </c>
    </row>
    <row r="125" spans="1:12" ht="14.1" customHeight="1">
      <c r="A125" s="161"/>
      <c r="B125" s="199"/>
      <c r="C125" s="199"/>
      <c r="D125" s="189"/>
      <c r="E125" s="199"/>
      <c r="F125" s="199"/>
      <c r="G125" s="199"/>
      <c r="H125" s="189"/>
      <c r="I125" s="199"/>
      <c r="J125" s="199"/>
      <c r="K125" s="199"/>
      <c r="L125" s="198"/>
    </row>
    <row r="126" spans="1:12" ht="14.1" customHeight="1">
      <c r="A126" s="183" t="s">
        <v>133</v>
      </c>
      <c r="B126" s="196"/>
      <c r="C126" s="196"/>
      <c r="D126" s="197"/>
      <c r="E126" s="196"/>
      <c r="F126" s="196"/>
      <c r="G126" s="196"/>
      <c r="H126" s="197"/>
      <c r="I126" s="196"/>
      <c r="J126" s="196"/>
      <c r="K126" s="196"/>
      <c r="L126" s="196"/>
    </row>
    <row r="127" spans="1:12" ht="14.1" customHeight="1">
      <c r="A127" s="172"/>
      <c r="B127" s="199"/>
      <c r="C127" s="199"/>
      <c r="D127" s="198"/>
      <c r="E127" s="199"/>
      <c r="F127" s="199"/>
      <c r="G127" s="199"/>
      <c r="H127" s="198"/>
      <c r="I127" s="199"/>
      <c r="J127" s="199"/>
      <c r="K127" s="199"/>
      <c r="L127" s="198"/>
    </row>
    <row r="128" spans="1:12" ht="14.1" customHeight="1">
      <c r="A128" s="180" t="s">
        <v>157</v>
      </c>
      <c r="B128" s="199"/>
      <c r="C128" s="199"/>
      <c r="D128" s="198"/>
      <c r="E128" s="199"/>
      <c r="F128" s="199"/>
      <c r="G128" s="199"/>
      <c r="H128" s="198"/>
      <c r="I128" s="199"/>
      <c r="J128" s="199"/>
      <c r="K128" s="199"/>
      <c r="L128" s="198"/>
    </row>
    <row r="129" spans="1:12" ht="14.1" customHeight="1">
      <c r="A129" s="160" t="s">
        <v>159</v>
      </c>
      <c r="B129" s="199">
        <v>0.26200000000000001</v>
      </c>
      <c r="C129" s="199">
        <v>0.26200000000000001</v>
      </c>
      <c r="D129" s="198">
        <v>0.26200000000000001</v>
      </c>
      <c r="E129" s="199">
        <v>0.26</v>
      </c>
      <c r="F129" s="199">
        <v>0.25600000000000001</v>
      </c>
      <c r="G129" s="199">
        <v>0.25700000000000001</v>
      </c>
      <c r="H129" s="198">
        <v>0.25600000000000001</v>
      </c>
      <c r="I129" s="199">
        <v>0.25427979359999997</v>
      </c>
      <c r="J129" s="199">
        <v>0.251</v>
      </c>
      <c r="K129" s="199">
        <v>0.25076914799999994</v>
      </c>
      <c r="L129" s="198">
        <v>0.23599999999999999</v>
      </c>
    </row>
    <row r="130" spans="1:12" ht="14.1" customHeight="1">
      <c r="A130" s="162" t="s">
        <v>210</v>
      </c>
      <c r="B130" s="219"/>
      <c r="C130" s="219"/>
      <c r="D130" s="218"/>
      <c r="E130" s="219">
        <v>155179</v>
      </c>
      <c r="F130" s="219">
        <v>152935</v>
      </c>
      <c r="G130" s="219">
        <v>153579</v>
      </c>
      <c r="H130" s="218">
        <v>153318</v>
      </c>
      <c r="I130" s="219">
        <v>152119</v>
      </c>
      <c r="J130" s="219">
        <v>150004</v>
      </c>
      <c r="K130" s="219">
        <v>150177</v>
      </c>
      <c r="L130" s="218">
        <v>149902</v>
      </c>
    </row>
    <row r="131" spans="1:12" ht="14.1" customHeight="1">
      <c r="A131" s="172" t="s">
        <v>134</v>
      </c>
      <c r="B131" s="219">
        <v>80377</v>
      </c>
      <c r="C131" s="219">
        <v>75741</v>
      </c>
      <c r="D131" s="218">
        <v>71431</v>
      </c>
      <c r="E131" s="219">
        <v>72763</v>
      </c>
      <c r="F131" s="219">
        <v>69973</v>
      </c>
      <c r="G131" s="219">
        <v>68081</v>
      </c>
      <c r="H131" s="218">
        <v>63382</v>
      </c>
      <c r="I131" s="219">
        <v>64475.447239999929</v>
      </c>
      <c r="J131" s="219">
        <v>59399.475679999996</v>
      </c>
      <c r="K131" s="219">
        <v>58532.793990000013</v>
      </c>
      <c r="L131" s="218">
        <v>52660</v>
      </c>
    </row>
    <row r="132" spans="1:12" ht="14.1" customHeight="1">
      <c r="A132" s="172"/>
      <c r="B132" s="199"/>
      <c r="C132" s="199"/>
      <c r="D132" s="189"/>
      <c r="E132" s="199"/>
      <c r="F132" s="199"/>
      <c r="G132" s="199"/>
      <c r="H132" s="189"/>
      <c r="I132" s="199"/>
      <c r="J132" s="199"/>
      <c r="K132" s="199"/>
      <c r="L132" s="198"/>
    </row>
    <row r="133" spans="1:12" ht="14.1" customHeight="1">
      <c r="A133" s="179" t="s">
        <v>160</v>
      </c>
      <c r="B133" s="199"/>
      <c r="C133" s="199"/>
      <c r="D133" s="189"/>
      <c r="E133" s="199"/>
      <c r="F133" s="199"/>
      <c r="G133" s="199"/>
      <c r="H133" s="189"/>
      <c r="I133" s="199"/>
      <c r="J133" s="199"/>
      <c r="K133" s="199"/>
      <c r="L133" s="198"/>
    </row>
    <row r="134" spans="1:12" ht="14.1" customHeight="1">
      <c r="A134" s="176" t="s">
        <v>165</v>
      </c>
      <c r="B134" s="229">
        <v>0.84</v>
      </c>
      <c r="C134" s="229">
        <v>0.83</v>
      </c>
      <c r="D134" s="228">
        <v>0.83</v>
      </c>
      <c r="E134" s="229">
        <v>0.82920000000000005</v>
      </c>
      <c r="F134" s="229">
        <v>0.82</v>
      </c>
      <c r="G134" s="229">
        <v>0.82299999999999995</v>
      </c>
      <c r="H134" s="228">
        <v>0.81799999999999995</v>
      </c>
      <c r="I134" s="229">
        <v>0.81799999999999995</v>
      </c>
      <c r="J134" s="229">
        <v>0.81799999999999995</v>
      </c>
      <c r="K134" s="229">
        <v>0.81210000000000004</v>
      </c>
      <c r="L134" s="228">
        <v>0.81299999999999994</v>
      </c>
    </row>
    <row r="135" spans="1:12" ht="14.1" customHeight="1">
      <c r="A135" s="173" t="s">
        <v>163</v>
      </c>
      <c r="B135" s="217">
        <v>77446</v>
      </c>
      <c r="C135" s="217">
        <v>77572</v>
      </c>
      <c r="D135" s="216">
        <v>79632</v>
      </c>
      <c r="E135" s="217">
        <v>81842</v>
      </c>
      <c r="F135" s="217">
        <v>82951</v>
      </c>
      <c r="G135" s="217">
        <v>85450</v>
      </c>
      <c r="H135" s="216">
        <v>86792</v>
      </c>
      <c r="I135" s="217">
        <v>88840</v>
      </c>
      <c r="J135" s="217">
        <v>89387</v>
      </c>
      <c r="K135" s="217">
        <v>91064</v>
      </c>
      <c r="L135" s="216">
        <v>91586</v>
      </c>
    </row>
    <row r="136" spans="1:12" ht="14.1" customHeight="1" thickBot="1">
      <c r="A136" s="182" t="s">
        <v>164</v>
      </c>
      <c r="B136" s="231">
        <v>49321</v>
      </c>
      <c r="C136" s="231">
        <v>50388</v>
      </c>
      <c r="D136" s="230">
        <v>51995</v>
      </c>
      <c r="E136" s="231">
        <v>54248</v>
      </c>
      <c r="F136" s="231">
        <v>55237</v>
      </c>
      <c r="G136" s="231">
        <v>56677</v>
      </c>
      <c r="H136" s="230">
        <v>57393</v>
      </c>
      <c r="I136" s="231">
        <v>59188</v>
      </c>
      <c r="J136" s="231">
        <v>59616</v>
      </c>
      <c r="K136" s="231">
        <v>60394</v>
      </c>
      <c r="L136" s="230">
        <v>60782</v>
      </c>
    </row>
    <row r="137" spans="1:12" ht="14.1" customHeight="1">
      <c r="A137" s="161"/>
      <c r="D137" s="161"/>
      <c r="H137" s="161"/>
    </row>
    <row r="138" spans="1:12" ht="14.1" customHeight="1">
      <c r="A138" s="161" t="s">
        <v>209</v>
      </c>
      <c r="D138" s="177"/>
      <c r="H138" s="177"/>
    </row>
    <row r="139" spans="1:12" ht="14.1" customHeight="1">
      <c r="A139" s="168" t="s">
        <v>224</v>
      </c>
      <c r="D139" s="177"/>
      <c r="H139" s="177"/>
    </row>
    <row r="140" spans="1:12" ht="14.1" customHeight="1">
      <c r="A140" s="161" t="s">
        <v>219</v>
      </c>
      <c r="D140" s="177"/>
      <c r="H140" s="177"/>
    </row>
    <row r="141" spans="1:12" ht="14.1" customHeight="1">
      <c r="A141" s="168" t="s">
        <v>220</v>
      </c>
      <c r="D141" s="177"/>
      <c r="H141" s="177"/>
    </row>
    <row r="142" spans="1:12" ht="14.1" customHeight="1">
      <c r="A142" s="161" t="s">
        <v>221</v>
      </c>
    </row>
    <row r="143" spans="1:12" ht="14.1" customHeight="1">
      <c r="A143" s="161" t="s">
        <v>222</v>
      </c>
      <c r="D143" s="161"/>
      <c r="H143" s="161"/>
    </row>
    <row r="144" spans="1:12" ht="14.1" customHeight="1">
      <c r="A144" s="161" t="s">
        <v>223</v>
      </c>
      <c r="D144" s="161"/>
      <c r="H144" s="161"/>
    </row>
    <row r="145" spans="1:8" ht="14.1" customHeight="1">
      <c r="A145" s="161" t="s">
        <v>236</v>
      </c>
      <c r="D145" s="161"/>
      <c r="H145" s="161"/>
    </row>
    <row r="146" spans="1:8" ht="14.1" customHeight="1">
      <c r="A146" s="161"/>
      <c r="D146" s="161"/>
      <c r="H146" s="161"/>
    </row>
    <row r="147" spans="1:8" ht="14.1" customHeight="1">
      <c r="A147" s="161"/>
      <c r="D147" s="161"/>
      <c r="H147" s="161"/>
    </row>
    <row r="148" spans="1:8" ht="14.1" customHeight="1">
      <c r="A148" s="161"/>
      <c r="D148" s="161"/>
      <c r="H148" s="161"/>
    </row>
    <row r="149" spans="1:8" ht="14.1" customHeight="1">
      <c r="A149" s="161"/>
      <c r="D149" s="161"/>
      <c r="H149" s="161"/>
    </row>
    <row r="150" spans="1:8" ht="14.1" customHeight="1">
      <c r="A150" s="161"/>
      <c r="D150" s="161"/>
      <c r="H150" s="161"/>
    </row>
    <row r="151" spans="1:8" ht="14.1" customHeight="1">
      <c r="A151" s="161"/>
      <c r="D151" s="161"/>
      <c r="H151" s="161"/>
    </row>
    <row r="152" spans="1:8" ht="14.1" customHeight="1">
      <c r="A152" s="161"/>
      <c r="D152" s="161"/>
      <c r="H152" s="161"/>
    </row>
    <row r="153" spans="1:8" ht="14.1" customHeight="1">
      <c r="A153" s="161"/>
      <c r="D153" s="161"/>
      <c r="H153" s="161"/>
    </row>
    <row r="154" spans="1:8" ht="14.1" customHeight="1">
      <c r="A154" s="161"/>
      <c r="D154" s="161"/>
      <c r="H154" s="161"/>
    </row>
    <row r="155" spans="1:8" ht="14.1" customHeight="1">
      <c r="A155" s="161"/>
      <c r="D155" s="161"/>
      <c r="H155" s="161"/>
    </row>
    <row r="156" spans="1:8" ht="14.1" customHeight="1">
      <c r="A156" s="161"/>
      <c r="D156" s="161"/>
      <c r="H156" s="161"/>
    </row>
    <row r="157" spans="1:8" ht="14.1" customHeight="1">
      <c r="A157" s="162"/>
      <c r="D157" s="162"/>
      <c r="H157" s="162"/>
    </row>
    <row r="158" spans="1:8" ht="14.1" customHeight="1">
      <c r="A158" s="161"/>
      <c r="D158" s="161"/>
      <c r="H158" s="161"/>
    </row>
    <row r="159" spans="1:8" ht="14.1" customHeight="1">
      <c r="A159" s="161"/>
      <c r="D159" s="161"/>
      <c r="H159" s="161"/>
    </row>
    <row r="160" spans="1:8" ht="14.1" customHeight="1">
      <c r="A160" s="161"/>
      <c r="D160" s="161"/>
      <c r="H160" s="161"/>
    </row>
    <row r="161" spans="1:8" ht="14.1" customHeight="1">
      <c r="A161" s="161"/>
      <c r="D161" s="161"/>
      <c r="H161" s="161"/>
    </row>
    <row r="162" spans="1:8" ht="14.1" customHeight="1">
      <c r="A162" s="161"/>
      <c r="D162" s="161"/>
      <c r="H162" s="161"/>
    </row>
    <row r="163" spans="1:8" ht="14.1" customHeight="1">
      <c r="A163" s="161"/>
      <c r="D163" s="161"/>
      <c r="H163" s="161"/>
    </row>
    <row r="164" spans="1:8" ht="14.1" customHeight="1">
      <c r="A164" s="162"/>
      <c r="D164" s="162"/>
      <c r="H164" s="162"/>
    </row>
    <row r="165" spans="1:8" ht="14.1" customHeight="1">
      <c r="A165" s="162"/>
      <c r="D165" s="162"/>
      <c r="H165" s="162"/>
    </row>
    <row r="166" spans="1:8" ht="14.1" customHeight="1">
      <c r="A166" s="167"/>
      <c r="D166" s="167"/>
      <c r="H166" s="167"/>
    </row>
    <row r="167" spans="1:8" ht="14.1" customHeight="1">
      <c r="A167" s="168"/>
      <c r="D167" s="168"/>
      <c r="H167" s="168"/>
    </row>
    <row r="168" spans="1:8" ht="14.1" customHeight="1">
      <c r="A168" s="168"/>
      <c r="D168" s="168"/>
      <c r="H168" s="168"/>
    </row>
    <row r="169" spans="1:8" ht="14.1" customHeight="1">
      <c r="A169" s="164"/>
      <c r="D169" s="164"/>
      <c r="H169" s="164"/>
    </row>
    <row r="170" spans="1:8" ht="14.1" customHeight="1">
      <c r="A170" s="23"/>
      <c r="D170" s="23"/>
      <c r="H170" s="23"/>
    </row>
    <row r="171" spans="1:8" ht="14.1" customHeight="1">
      <c r="A171" s="23"/>
      <c r="D171" s="23"/>
      <c r="H171" s="23"/>
    </row>
    <row r="172" spans="1:8" ht="14.1" customHeight="1">
      <c r="A172" s="161"/>
      <c r="D172" s="161"/>
      <c r="H172" s="161"/>
    </row>
    <row r="173" spans="1:8" ht="14.1" customHeight="1">
      <c r="A173" s="162"/>
      <c r="D173" s="162"/>
      <c r="H173" s="162"/>
    </row>
    <row r="174" spans="1:8" ht="14.1" customHeight="1">
      <c r="A174" s="162"/>
      <c r="D174" s="162"/>
      <c r="H174" s="162"/>
    </row>
    <row r="175" spans="1:8" ht="14.1" customHeight="1">
      <c r="A175" s="162"/>
      <c r="D175" s="162"/>
      <c r="H175" s="162"/>
    </row>
    <row r="176" spans="1:8" ht="14.1" customHeight="1">
      <c r="A176" s="162"/>
      <c r="D176" s="162"/>
      <c r="H176" s="162"/>
    </row>
    <row r="177" spans="1:8" ht="14.1" customHeight="1">
      <c r="A177" s="162"/>
      <c r="D177" s="162"/>
      <c r="H177" s="162"/>
    </row>
    <row r="178" spans="1:8" ht="14.1" customHeight="1">
      <c r="A178" s="162"/>
      <c r="D178" s="162"/>
      <c r="H178" s="162"/>
    </row>
    <row r="179" spans="1:8" ht="14.1" customHeight="1">
      <c r="A179" s="162"/>
      <c r="D179" s="162"/>
      <c r="H179" s="162"/>
    </row>
    <row r="180" spans="1:8" ht="14.1" customHeight="1">
      <c r="A180" s="161"/>
      <c r="D180" s="161"/>
      <c r="H180" s="161"/>
    </row>
    <row r="181" spans="1:8" ht="14.1" customHeight="1">
      <c r="A181" s="161"/>
      <c r="D181" s="161"/>
      <c r="H181" s="161"/>
    </row>
    <row r="182" spans="1:8" ht="14.1" customHeight="1">
      <c r="A182" s="161"/>
      <c r="D182" s="161"/>
      <c r="H182" s="161"/>
    </row>
    <row r="183" spans="1:8" ht="14.1" customHeight="1">
      <c r="A183" s="161"/>
      <c r="D183" s="161"/>
      <c r="H183" s="161"/>
    </row>
    <row r="184" spans="1:8" ht="14.1" customHeight="1">
      <c r="A184" s="161"/>
      <c r="D184" s="161"/>
      <c r="H184" s="161"/>
    </row>
    <row r="185" spans="1:8" ht="14.1" customHeight="1">
      <c r="A185" s="162"/>
      <c r="D185" s="162"/>
      <c r="H185" s="162"/>
    </row>
    <row r="186" spans="1:8" ht="14.1" customHeight="1">
      <c r="A186" s="162"/>
      <c r="D186" s="162"/>
      <c r="H186" s="162"/>
    </row>
    <row r="187" spans="1:8" ht="14.1" customHeight="1">
      <c r="A187" s="162"/>
      <c r="D187" s="162"/>
      <c r="H187" s="162"/>
    </row>
    <row r="188" spans="1:8" ht="14.1" customHeight="1">
      <c r="A188" s="161"/>
      <c r="D188" s="161"/>
      <c r="H188" s="161"/>
    </row>
    <row r="189" spans="1:8" ht="14.1" customHeight="1">
      <c r="A189" s="161"/>
      <c r="D189" s="161"/>
      <c r="H189" s="161"/>
    </row>
    <row r="190" spans="1:8" ht="14.1" customHeight="1">
      <c r="A190" s="161"/>
      <c r="D190" s="161"/>
      <c r="H190" s="161"/>
    </row>
    <row r="191" spans="1:8" ht="14.1" customHeight="1">
      <c r="A191" s="161"/>
      <c r="D191" s="161"/>
      <c r="H191" s="161"/>
    </row>
  </sheetData>
  <pageMargins left="0.39370078740157483" right="0.39370078740157483" top="0.39370078740157483" bottom="0.39370078740157483" header="0.31496062992125984" footer="0.31496062992125984"/>
  <pageSetup paperSize="9" scale="46" fitToHeight="2" orientation="portrait" r:id="rId1"/>
  <rowBreaks count="1" manualBreakCount="1">
    <brk id="89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</sheetPr>
  <dimension ref="A1:L195"/>
  <sheetViews>
    <sheetView showGridLines="0" zoomScaleNormal="100" zoomScaleSheetLayoutView="90" workbookViewId="0">
      <pane xSplit="1" ySplit="4" topLeftCell="B86" activePane="bottomRight" state="frozen"/>
      <selection activeCell="S29" sqref="S29"/>
      <selection pane="topRight" activeCell="S29" sqref="S29"/>
      <selection pane="bottomLeft" activeCell="S29" sqref="S29"/>
      <selection pane="bottomRight" activeCell="A146" sqref="A146"/>
    </sheetView>
  </sheetViews>
  <sheetFormatPr defaultRowHeight="14.1" customHeight="1"/>
  <cols>
    <col min="1" max="1" width="60.7109375" style="48" customWidth="1"/>
    <col min="2" max="3" width="12.7109375" style="7" customWidth="1"/>
    <col min="4" max="4" width="12.7109375" style="242" customWidth="1"/>
    <col min="5" max="7" width="12.7109375" style="7" customWidth="1"/>
    <col min="8" max="8" width="12.7109375" style="242" customWidth="1"/>
    <col min="9" max="12" width="12.7109375" style="7" customWidth="1"/>
    <col min="13" max="16384" width="9.140625" style="7"/>
  </cols>
  <sheetData>
    <row r="1" spans="1:12" s="248" customFormat="1" ht="14.1" customHeight="1">
      <c r="A1" s="181" t="s">
        <v>126</v>
      </c>
      <c r="B1" s="133">
        <v>2012</v>
      </c>
      <c r="C1" s="133">
        <v>2012</v>
      </c>
      <c r="D1" s="133">
        <v>2012</v>
      </c>
      <c r="E1" s="133">
        <v>2012</v>
      </c>
      <c r="F1" s="133">
        <v>2013</v>
      </c>
      <c r="G1" s="133">
        <v>2013</v>
      </c>
      <c r="H1" s="133">
        <v>2013</v>
      </c>
      <c r="I1" s="133">
        <v>2013</v>
      </c>
      <c r="J1" s="133">
        <v>2014</v>
      </c>
      <c r="K1" s="133">
        <v>2014</v>
      </c>
      <c r="L1" s="133">
        <v>2014</v>
      </c>
    </row>
    <row r="2" spans="1:12" s="248" customFormat="1" ht="14.1" customHeight="1">
      <c r="A2" s="178"/>
      <c r="B2" s="259" t="s">
        <v>1</v>
      </c>
      <c r="C2" s="259" t="s">
        <v>2</v>
      </c>
      <c r="D2" s="72" t="s">
        <v>3</v>
      </c>
      <c r="E2" s="259" t="s">
        <v>4</v>
      </c>
      <c r="F2" s="259" t="s">
        <v>1</v>
      </c>
      <c r="G2" s="259" t="s">
        <v>2</v>
      </c>
      <c r="H2" s="72" t="s">
        <v>3</v>
      </c>
      <c r="I2" s="259" t="s">
        <v>4</v>
      </c>
      <c r="J2" s="259" t="s">
        <v>1</v>
      </c>
      <c r="K2" s="259" t="s">
        <v>2</v>
      </c>
      <c r="L2" s="259" t="s">
        <v>3</v>
      </c>
    </row>
    <row r="3" spans="1:12" s="248" customFormat="1" ht="14.1" customHeight="1">
      <c r="A3" s="178"/>
      <c r="B3" s="250" t="s">
        <v>190</v>
      </c>
      <c r="C3" s="250" t="s">
        <v>190</v>
      </c>
      <c r="D3" s="250" t="s">
        <v>190</v>
      </c>
      <c r="E3" s="250" t="s">
        <v>190</v>
      </c>
      <c r="F3" s="250" t="s">
        <v>190</v>
      </c>
      <c r="G3" s="250" t="s">
        <v>190</v>
      </c>
      <c r="H3" s="250" t="s">
        <v>190</v>
      </c>
      <c r="I3" s="250" t="s">
        <v>190</v>
      </c>
      <c r="J3" s="250" t="s">
        <v>190</v>
      </c>
      <c r="K3" s="250" t="s">
        <v>190</v>
      </c>
      <c r="L3" s="250" t="s">
        <v>190</v>
      </c>
    </row>
    <row r="4" spans="1:12" s="248" customFormat="1" ht="14.1" customHeight="1">
      <c r="A4" s="269" t="s">
        <v>127</v>
      </c>
      <c r="B4" s="270"/>
      <c r="C4" s="257"/>
      <c r="D4" s="270"/>
      <c r="E4" s="270"/>
      <c r="F4" s="270"/>
      <c r="G4" s="257"/>
      <c r="H4" s="270"/>
      <c r="I4" s="270"/>
      <c r="J4" s="270"/>
      <c r="K4" s="301" t="s">
        <v>234</v>
      </c>
      <c r="L4" s="257"/>
    </row>
    <row r="5" spans="1:12" s="248" customFormat="1" ht="14.1" customHeight="1">
      <c r="A5" s="162"/>
      <c r="B5" s="185"/>
      <c r="C5" s="186"/>
      <c r="D5" s="296"/>
      <c r="E5" s="185"/>
      <c r="F5" s="185"/>
      <c r="G5" s="186"/>
      <c r="H5" s="296"/>
      <c r="I5" s="185"/>
      <c r="J5" s="185"/>
      <c r="K5" s="186"/>
      <c r="L5" s="184"/>
    </row>
    <row r="6" spans="1:12" s="248" customFormat="1" ht="14.1" customHeight="1">
      <c r="A6" s="161" t="s">
        <v>42</v>
      </c>
      <c r="B6" s="188">
        <v>0.35199999999999998</v>
      </c>
      <c r="C6" s="188">
        <v>0.34599999999999997</v>
      </c>
      <c r="D6" s="187">
        <v>0.35699999999999998</v>
      </c>
      <c r="E6" s="188">
        <v>0.32100000000000001</v>
      </c>
      <c r="F6" s="188">
        <v>0.249</v>
      </c>
      <c r="G6" s="188">
        <v>0.28299999999999997</v>
      </c>
      <c r="H6" s="187">
        <v>0.29799999999999999</v>
      </c>
      <c r="I6" s="188">
        <v>0.28149974667501149</v>
      </c>
      <c r="J6" s="188">
        <v>0.26700000000000002</v>
      </c>
      <c r="K6" s="188">
        <v>0.29699999999999999</v>
      </c>
      <c r="L6" s="187">
        <v>0.30199999999999999</v>
      </c>
    </row>
    <row r="7" spans="1:12" s="248" customFormat="1" ht="14.1" customHeight="1">
      <c r="A7" s="161" t="s">
        <v>128</v>
      </c>
      <c r="B7" s="188">
        <v>0.17899999999999999</v>
      </c>
      <c r="C7" s="188">
        <v>0.17</v>
      </c>
      <c r="D7" s="187">
        <v>0.18099999999999999</v>
      </c>
      <c r="E7" s="188">
        <v>0.14499999999999999</v>
      </c>
      <c r="F7" s="188">
        <v>9.0999999999999998E-2</v>
      </c>
      <c r="G7" s="188">
        <v>0.123</v>
      </c>
      <c r="H7" s="187">
        <v>0.13300000000000001</v>
      </c>
      <c r="I7" s="188">
        <v>0.11720555087597115</v>
      </c>
      <c r="J7" s="188">
        <v>0.106</v>
      </c>
      <c r="K7" s="188">
        <v>0.13600000000000001</v>
      </c>
      <c r="L7" s="187">
        <v>0.14199999999999999</v>
      </c>
    </row>
    <row r="8" spans="1:12" s="248" customFormat="1" ht="14.1" customHeight="1">
      <c r="A8" s="161" t="s">
        <v>129</v>
      </c>
      <c r="B8" s="188">
        <v>8.8999999999999996E-2</v>
      </c>
      <c r="C8" s="188">
        <v>8.1000000000000003E-2</v>
      </c>
      <c r="D8" s="187">
        <v>8.6999999999999994E-2</v>
      </c>
      <c r="E8" s="188">
        <v>6.0999999999999999E-2</v>
      </c>
      <c r="F8" s="188">
        <v>8.0000000000000002E-3</v>
      </c>
      <c r="G8" s="188">
        <v>4.3999999999999997E-2</v>
      </c>
      <c r="H8" s="187">
        <v>4.9000000000000002E-2</v>
      </c>
      <c r="I8" s="188">
        <v>3.6798787804637023E-2</v>
      </c>
      <c r="J8" s="188">
        <v>3.2000000000000001E-2</v>
      </c>
      <c r="K8" s="188">
        <v>5.3999999999999999E-2</v>
      </c>
      <c r="L8" s="187">
        <v>5.8999999999999997E-2</v>
      </c>
    </row>
    <row r="9" spans="1:12" s="248" customFormat="1" ht="14.1" customHeight="1">
      <c r="A9" s="161" t="s">
        <v>130</v>
      </c>
      <c r="B9" s="188">
        <v>0.16300000000000001</v>
      </c>
      <c r="C9" s="188">
        <v>0.13800000000000001</v>
      </c>
      <c r="D9" s="187">
        <v>0.16</v>
      </c>
      <c r="E9" s="188">
        <v>0.17</v>
      </c>
      <c r="F9" s="188">
        <v>0.107</v>
      </c>
      <c r="G9" s="188">
        <v>0.12959999999999999</v>
      </c>
      <c r="H9" s="187">
        <v>0.249</v>
      </c>
      <c r="I9" s="188">
        <v>0.22920343016151626</v>
      </c>
      <c r="J9" s="188">
        <v>0.114</v>
      </c>
      <c r="K9" s="188">
        <v>0.11</v>
      </c>
      <c r="L9" s="187">
        <v>0.11600000000000001</v>
      </c>
    </row>
    <row r="10" spans="1:12" s="248" customFormat="1" ht="14.1" customHeight="1">
      <c r="A10" s="161" t="s">
        <v>81</v>
      </c>
      <c r="B10" s="190">
        <v>283624</v>
      </c>
      <c r="C10" s="190">
        <v>324179</v>
      </c>
      <c r="D10" s="206">
        <v>296819</v>
      </c>
      <c r="E10" s="190">
        <v>273132</v>
      </c>
      <c r="F10" s="190">
        <v>282938</v>
      </c>
      <c r="G10" s="190">
        <f>342580+4502</f>
        <v>347082</v>
      </c>
      <c r="H10" s="206">
        <f>365274+2921</f>
        <v>368195</v>
      </c>
      <c r="I10" s="190">
        <v>381230</v>
      </c>
      <c r="J10" s="190">
        <v>382334</v>
      </c>
      <c r="K10" s="190">
        <v>374583</v>
      </c>
      <c r="L10" s="189">
        <v>418443</v>
      </c>
    </row>
    <row r="11" spans="1:12" s="248" customFormat="1" ht="14.1" customHeight="1">
      <c r="A11" s="161" t="s">
        <v>131</v>
      </c>
      <c r="B11" s="188">
        <v>0.33600000000000002</v>
      </c>
      <c r="C11" s="199">
        <v>0.39300000000000002</v>
      </c>
      <c r="D11" s="187">
        <v>0.36399999999999999</v>
      </c>
      <c r="E11" s="188">
        <v>0.34300000000000003</v>
      </c>
      <c r="F11" s="188">
        <v>0.35199999999999998</v>
      </c>
      <c r="G11" s="199">
        <f>41.8%+0.4%</f>
        <v>0.42199999999999999</v>
      </c>
      <c r="H11" s="187">
        <v>0.42899999999999999</v>
      </c>
      <c r="I11" s="188">
        <v>0.438</v>
      </c>
      <c r="J11" s="188">
        <v>0.436</v>
      </c>
      <c r="K11" s="199">
        <v>0.42499999999999999</v>
      </c>
      <c r="L11" s="198">
        <v>0.44600000000000001</v>
      </c>
    </row>
    <row r="12" spans="1:12" s="248" customFormat="1" ht="14.1" customHeight="1" thickBot="1">
      <c r="A12" s="239" t="s">
        <v>132</v>
      </c>
      <c r="B12" s="241">
        <v>10006</v>
      </c>
      <c r="C12" s="241">
        <v>11773</v>
      </c>
      <c r="D12" s="240">
        <v>11707</v>
      </c>
      <c r="E12" s="241">
        <v>11653</v>
      </c>
      <c r="F12" s="241">
        <v>11344</v>
      </c>
      <c r="G12" s="241">
        <v>11378</v>
      </c>
      <c r="H12" s="240">
        <v>11368</v>
      </c>
      <c r="I12" s="241">
        <v>11324</v>
      </c>
      <c r="J12" s="241">
        <v>11141</v>
      </c>
      <c r="K12" s="241">
        <v>11128.59033203125</v>
      </c>
      <c r="L12" s="240">
        <v>11141</v>
      </c>
    </row>
    <row r="13" spans="1:12" s="248" customFormat="1" ht="14.1" customHeight="1" thickTop="1">
      <c r="A13" s="162"/>
      <c r="B13" s="190"/>
      <c r="C13" s="192"/>
      <c r="D13" s="189"/>
      <c r="E13" s="190"/>
      <c r="F13" s="190"/>
      <c r="G13" s="192"/>
      <c r="H13" s="189"/>
      <c r="I13" s="190"/>
      <c r="J13" s="190"/>
      <c r="K13" s="192"/>
      <c r="L13" s="191"/>
    </row>
    <row r="14" spans="1:12" s="248" customFormat="1" ht="14.1" customHeight="1">
      <c r="A14" s="179" t="s">
        <v>110</v>
      </c>
      <c r="B14" s="194"/>
      <c r="C14" s="195"/>
      <c r="D14" s="297"/>
      <c r="E14" s="194"/>
      <c r="F14" s="194"/>
      <c r="G14" s="195"/>
      <c r="H14" s="297"/>
      <c r="I14" s="194"/>
      <c r="J14" s="194"/>
      <c r="K14" s="195"/>
      <c r="L14" s="193"/>
    </row>
    <row r="15" spans="1:12" s="248" customFormat="1" ht="14.1" customHeight="1">
      <c r="A15" s="162"/>
      <c r="B15" s="190"/>
      <c r="C15" s="192"/>
      <c r="D15" s="189"/>
      <c r="E15" s="190"/>
      <c r="F15" s="190"/>
      <c r="G15" s="192"/>
      <c r="H15" s="189"/>
      <c r="I15" s="190"/>
      <c r="J15" s="190"/>
      <c r="K15" s="192"/>
      <c r="L15" s="191"/>
    </row>
    <row r="16" spans="1:12" s="248" customFormat="1" ht="14.1" customHeight="1">
      <c r="A16" s="183" t="s">
        <v>148</v>
      </c>
      <c r="B16" s="197"/>
      <c r="C16" s="196"/>
      <c r="D16" s="197"/>
      <c r="E16" s="197"/>
      <c r="F16" s="197"/>
      <c r="G16" s="196"/>
      <c r="H16" s="197"/>
      <c r="I16" s="197"/>
      <c r="J16" s="197"/>
      <c r="K16" s="196"/>
      <c r="L16" s="196"/>
    </row>
    <row r="17" spans="1:12" s="248" customFormat="1" ht="14.1" customHeight="1">
      <c r="A17" s="161"/>
      <c r="B17" s="190"/>
      <c r="C17" s="199"/>
      <c r="D17" s="189"/>
      <c r="E17" s="190"/>
      <c r="F17" s="190"/>
      <c r="G17" s="199"/>
      <c r="H17" s="189"/>
      <c r="I17" s="190"/>
      <c r="J17" s="190"/>
      <c r="K17" s="199"/>
      <c r="L17" s="198"/>
    </row>
    <row r="18" spans="1:12" s="248" customFormat="1" ht="14.1" customHeight="1">
      <c r="A18" s="162" t="s">
        <v>216</v>
      </c>
      <c r="B18" s="201">
        <v>1.1679999999999999</v>
      </c>
      <c r="C18" s="201">
        <v>1.159</v>
      </c>
      <c r="D18" s="200">
        <v>1.1579999999999999</v>
      </c>
      <c r="E18" s="201">
        <v>1.165</v>
      </c>
      <c r="F18" s="201">
        <v>1.161</v>
      </c>
      <c r="G18" s="201">
        <v>1.161</v>
      </c>
      <c r="H18" s="200">
        <v>1.169</v>
      </c>
      <c r="I18" s="201">
        <v>1.17</v>
      </c>
      <c r="J18" s="201">
        <v>1.169</v>
      </c>
      <c r="K18" s="201">
        <v>1.1679999999999999</v>
      </c>
      <c r="L18" s="214" t="s">
        <v>208</v>
      </c>
    </row>
    <row r="19" spans="1:12" s="248" customFormat="1" ht="14.1" customHeight="1">
      <c r="A19" s="162" t="s">
        <v>217</v>
      </c>
      <c r="B19" s="201">
        <v>0.45300000000000001</v>
      </c>
      <c r="C19" s="201">
        <v>0.45800000000000002</v>
      </c>
      <c r="D19" s="200">
        <v>0.46</v>
      </c>
      <c r="E19" s="201">
        <v>0.45900000000000002</v>
      </c>
      <c r="F19" s="201">
        <v>0.46300000000000002</v>
      </c>
      <c r="G19" s="201">
        <v>0.46360000000000001</v>
      </c>
      <c r="H19" s="200">
        <v>0.46300000000000002</v>
      </c>
      <c r="I19" s="201">
        <v>0.46329999999999999</v>
      </c>
      <c r="J19" s="201">
        <v>0.46300000000000002</v>
      </c>
      <c r="K19" s="201">
        <v>0.46329999999999999</v>
      </c>
      <c r="L19" s="214" t="s">
        <v>208</v>
      </c>
    </row>
    <row r="20" spans="1:12" s="248" customFormat="1" ht="14.1" customHeight="1">
      <c r="A20" s="162" t="s">
        <v>149</v>
      </c>
      <c r="B20" s="203">
        <v>4815385</v>
      </c>
      <c r="C20" s="203">
        <v>4820943</v>
      </c>
      <c r="D20" s="202">
        <v>4819872</v>
      </c>
      <c r="E20" s="203">
        <v>4836965</v>
      </c>
      <c r="F20" s="203">
        <v>4845466</v>
      </c>
      <c r="G20" s="203">
        <v>4838450</v>
      </c>
      <c r="H20" s="202">
        <v>4852771</v>
      </c>
      <c r="I20" s="203">
        <v>4886705</v>
      </c>
      <c r="J20" s="203">
        <v>4877960</v>
      </c>
      <c r="K20" s="203">
        <v>4897647</v>
      </c>
      <c r="L20" s="202">
        <v>4932694</v>
      </c>
    </row>
    <row r="21" spans="1:12" s="248" customFormat="1" ht="14.1" customHeight="1">
      <c r="A21" s="169" t="s">
        <v>150</v>
      </c>
      <c r="B21" s="199">
        <v>0.46200000000000002</v>
      </c>
      <c r="C21" s="199">
        <v>0.46500000000000002</v>
      </c>
      <c r="D21" s="198">
        <v>0.47</v>
      </c>
      <c r="E21" s="199">
        <v>0.47299999999999998</v>
      </c>
      <c r="F21" s="199">
        <v>0.47499999999999998</v>
      </c>
      <c r="G21" s="199">
        <v>0.48</v>
      </c>
      <c r="H21" s="198">
        <v>0.48299999999999998</v>
      </c>
      <c r="I21" s="199">
        <v>0.48499999999999999</v>
      </c>
      <c r="J21" s="199">
        <v>0.48699999999999999</v>
      </c>
      <c r="K21" s="199">
        <v>0.49299999999999999</v>
      </c>
      <c r="L21" s="198">
        <v>0.496</v>
      </c>
    </row>
    <row r="22" spans="1:12" s="248" customFormat="1" ht="14.1" customHeight="1">
      <c r="A22" s="162" t="s">
        <v>158</v>
      </c>
      <c r="B22" s="203">
        <v>159</v>
      </c>
      <c r="C22" s="205">
        <v>160</v>
      </c>
      <c r="D22" s="202">
        <v>160</v>
      </c>
      <c r="E22" s="203">
        <v>160</v>
      </c>
      <c r="F22" s="203">
        <v>156</v>
      </c>
      <c r="G22" s="205">
        <v>160</v>
      </c>
      <c r="H22" s="202">
        <v>160</v>
      </c>
      <c r="I22" s="203">
        <v>161</v>
      </c>
      <c r="J22" s="203">
        <v>159</v>
      </c>
      <c r="K22" s="205">
        <v>165</v>
      </c>
      <c r="L22" s="204">
        <v>168</v>
      </c>
    </row>
    <row r="23" spans="1:12" s="248" customFormat="1" ht="14.1" customHeight="1">
      <c r="A23" s="162" t="s">
        <v>151</v>
      </c>
      <c r="B23" s="203">
        <v>3344</v>
      </c>
      <c r="C23" s="205">
        <v>3385</v>
      </c>
      <c r="D23" s="202">
        <v>3437</v>
      </c>
      <c r="E23" s="203">
        <v>3455</v>
      </c>
      <c r="F23" s="203">
        <v>3245</v>
      </c>
      <c r="G23" s="205">
        <v>3317</v>
      </c>
      <c r="H23" s="202">
        <v>3369</v>
      </c>
      <c r="I23" s="203">
        <v>3384</v>
      </c>
      <c r="J23" s="203">
        <v>3333</v>
      </c>
      <c r="K23" s="205">
        <v>3405</v>
      </c>
      <c r="L23" s="204">
        <v>3470</v>
      </c>
    </row>
    <row r="24" spans="1:12" s="248" customFormat="1" ht="14.1" customHeight="1">
      <c r="A24" s="169" t="s">
        <v>152</v>
      </c>
      <c r="B24" s="207">
        <v>5606</v>
      </c>
      <c r="C24" s="208">
        <v>5648</v>
      </c>
      <c r="D24" s="298">
        <v>5692</v>
      </c>
      <c r="E24" s="207">
        <v>5698</v>
      </c>
      <c r="F24" s="207">
        <v>5366</v>
      </c>
      <c r="G24" s="208">
        <v>5453</v>
      </c>
      <c r="H24" s="298">
        <v>5498</v>
      </c>
      <c r="I24" s="207">
        <v>5518</v>
      </c>
      <c r="J24" s="207">
        <v>5583</v>
      </c>
      <c r="K24" s="208">
        <v>5663</v>
      </c>
      <c r="L24" s="206">
        <v>5739</v>
      </c>
    </row>
    <row r="25" spans="1:12" s="248" customFormat="1" ht="14.1" customHeight="1">
      <c r="A25" s="169" t="s">
        <v>153</v>
      </c>
      <c r="B25" s="207">
        <v>1342</v>
      </c>
      <c r="C25" s="208">
        <v>1361</v>
      </c>
      <c r="D25" s="298">
        <v>1397</v>
      </c>
      <c r="E25" s="207">
        <v>1414</v>
      </c>
      <c r="F25" s="207">
        <v>1266</v>
      </c>
      <c r="G25" s="208">
        <v>1315</v>
      </c>
      <c r="H25" s="298">
        <v>1353</v>
      </c>
      <c r="I25" s="207">
        <v>1355</v>
      </c>
      <c r="J25" s="207">
        <v>1210</v>
      </c>
      <c r="K25" s="208">
        <v>1256</v>
      </c>
      <c r="L25" s="206">
        <v>1291</v>
      </c>
    </row>
    <row r="26" spans="1:12" s="248" customFormat="1" ht="14.1" customHeight="1">
      <c r="A26" s="162" t="s">
        <v>154</v>
      </c>
      <c r="B26" s="201">
        <v>0.17</v>
      </c>
      <c r="C26" s="210">
        <v>0.17</v>
      </c>
      <c r="D26" s="200">
        <v>0.17599999999999999</v>
      </c>
      <c r="E26" s="201">
        <v>0.184</v>
      </c>
      <c r="F26" s="201">
        <v>0.18</v>
      </c>
      <c r="G26" s="210">
        <v>0.18</v>
      </c>
      <c r="H26" s="200">
        <v>0.182</v>
      </c>
      <c r="I26" s="201">
        <v>0.184</v>
      </c>
      <c r="J26" s="201">
        <v>0.182</v>
      </c>
      <c r="K26" s="210">
        <v>0.17699999999999999</v>
      </c>
      <c r="L26" s="209">
        <v>0.18</v>
      </c>
    </row>
    <row r="27" spans="1:12" s="248" customFormat="1" ht="14.1" customHeight="1">
      <c r="A27" s="169" t="s">
        <v>152</v>
      </c>
      <c r="B27" s="199">
        <v>0.154</v>
      </c>
      <c r="C27" s="212">
        <v>0.14399999999999999</v>
      </c>
      <c r="D27" s="198">
        <v>0.13700000000000001</v>
      </c>
      <c r="E27" s="199">
        <v>0.14499999999999999</v>
      </c>
      <c r="F27" s="199">
        <v>0.16</v>
      </c>
      <c r="G27" s="212">
        <v>0.14399999999999999</v>
      </c>
      <c r="H27" s="198">
        <v>0.13800000000000001</v>
      </c>
      <c r="I27" s="199">
        <v>0.13200000000000001</v>
      </c>
      <c r="J27" s="199">
        <v>0.13300000000000001</v>
      </c>
      <c r="K27" s="212">
        <v>0.11799999999999999</v>
      </c>
      <c r="L27" s="211">
        <v>0.115</v>
      </c>
    </row>
    <row r="28" spans="1:12" s="248" customFormat="1" ht="14.1" customHeight="1">
      <c r="A28" s="169" t="s">
        <v>153</v>
      </c>
      <c r="B28" s="199">
        <v>0.183</v>
      </c>
      <c r="C28" s="212">
        <v>0.193</v>
      </c>
      <c r="D28" s="198">
        <v>0.21</v>
      </c>
      <c r="E28" s="199">
        <v>0.219</v>
      </c>
      <c r="F28" s="199">
        <v>0.19900000000000001</v>
      </c>
      <c r="G28" s="212">
        <v>0.214</v>
      </c>
      <c r="H28" s="198">
        <v>0.222</v>
      </c>
      <c r="I28" s="199">
        <v>0.23200000000000001</v>
      </c>
      <c r="J28" s="199">
        <v>0.22900000000000001</v>
      </c>
      <c r="K28" s="212">
        <v>0.23400000000000001</v>
      </c>
      <c r="L28" s="211">
        <v>0.24299999999999999</v>
      </c>
    </row>
    <row r="29" spans="1:12" s="248" customFormat="1" ht="14.1" customHeight="1">
      <c r="A29" s="171" t="s">
        <v>155</v>
      </c>
      <c r="B29" s="201">
        <v>0.23300000000000001</v>
      </c>
      <c r="C29" s="210">
        <v>0.23300000000000001</v>
      </c>
      <c r="D29" s="200">
        <v>0.23200000000000001</v>
      </c>
      <c r="E29" s="201">
        <v>0.23499999999999999</v>
      </c>
      <c r="F29" s="201">
        <v>0.255</v>
      </c>
      <c r="G29" s="210">
        <v>0.25</v>
      </c>
      <c r="H29" s="200">
        <v>0.251</v>
      </c>
      <c r="I29" s="201">
        <v>0.254</v>
      </c>
      <c r="J29" s="201">
        <v>0.26600000000000001</v>
      </c>
      <c r="K29" s="210">
        <v>0.26700000000000002</v>
      </c>
      <c r="L29" s="209">
        <v>0.26700000000000002</v>
      </c>
    </row>
    <row r="30" spans="1:12" s="248" customFormat="1" ht="14.1" customHeight="1">
      <c r="A30" s="161" t="s">
        <v>156</v>
      </c>
      <c r="B30" s="207">
        <v>5569</v>
      </c>
      <c r="C30" s="208">
        <v>5791</v>
      </c>
      <c r="D30" s="298">
        <v>5239</v>
      </c>
      <c r="E30" s="207">
        <v>5479</v>
      </c>
      <c r="F30" s="207">
        <v>5755</v>
      </c>
      <c r="G30" s="208">
        <v>5569</v>
      </c>
      <c r="H30" s="298">
        <v>5877</v>
      </c>
      <c r="I30" s="207">
        <v>6407</v>
      </c>
      <c r="J30" s="207">
        <v>5703</v>
      </c>
      <c r="K30" s="208">
        <v>5324.6411434818738</v>
      </c>
      <c r="L30" s="206">
        <v>5152</v>
      </c>
    </row>
    <row r="31" spans="1:12" s="248" customFormat="1" ht="14.1" customHeight="1">
      <c r="A31" s="161" t="s">
        <v>175</v>
      </c>
      <c r="B31" s="207">
        <v>13581</v>
      </c>
      <c r="C31" s="208">
        <v>15126</v>
      </c>
      <c r="D31" s="298">
        <v>13331</v>
      </c>
      <c r="E31" s="207">
        <v>13500</v>
      </c>
      <c r="F31" s="207">
        <v>13714</v>
      </c>
      <c r="G31" s="208">
        <v>12968</v>
      </c>
      <c r="H31" s="298">
        <v>13153</v>
      </c>
      <c r="I31" s="207">
        <v>14946</v>
      </c>
      <c r="J31" s="207">
        <v>13935</v>
      </c>
      <c r="K31" s="208">
        <v>13359.548116139593</v>
      </c>
      <c r="L31" s="206">
        <v>13272</v>
      </c>
    </row>
    <row r="32" spans="1:12" s="248" customFormat="1" ht="14.1" customHeight="1">
      <c r="A32" s="162" t="s">
        <v>225</v>
      </c>
      <c r="B32" s="203">
        <v>1045070</v>
      </c>
      <c r="C32" s="203">
        <v>1125712</v>
      </c>
      <c r="D32" s="202">
        <v>1234933</v>
      </c>
      <c r="E32" s="203">
        <v>1362750</v>
      </c>
      <c r="F32" s="203">
        <v>1428624</v>
      </c>
      <c r="G32" s="203">
        <v>1518149</v>
      </c>
      <c r="H32" s="202">
        <v>1596694</v>
      </c>
      <c r="I32" s="203">
        <v>1712807</v>
      </c>
      <c r="J32" s="203">
        <v>1755428</v>
      </c>
      <c r="K32" s="203">
        <v>1826343</v>
      </c>
      <c r="L32" s="202">
        <v>1914417</v>
      </c>
    </row>
    <row r="33" spans="1:12" s="248" customFormat="1" ht="14.1" customHeight="1">
      <c r="A33" s="161" t="s">
        <v>218</v>
      </c>
      <c r="B33" s="199">
        <v>0.48199999999999998</v>
      </c>
      <c r="C33" s="199">
        <v>0.47899999999999998</v>
      </c>
      <c r="D33" s="198">
        <v>0.46400000000000002</v>
      </c>
      <c r="E33" s="199">
        <v>0.45800000000000002</v>
      </c>
      <c r="F33" s="199">
        <v>0.45600000000000002</v>
      </c>
      <c r="G33" s="199">
        <v>0.45639999999999997</v>
      </c>
      <c r="H33" s="198">
        <v>0.45100000000000001</v>
      </c>
      <c r="I33" s="199">
        <v>0.45190000000000002</v>
      </c>
      <c r="J33" s="215" t="s">
        <v>208</v>
      </c>
      <c r="K33" s="215" t="s">
        <v>208</v>
      </c>
      <c r="L33" s="214" t="s">
        <v>208</v>
      </c>
    </row>
    <row r="34" spans="1:12" s="248" customFormat="1" ht="14.1" customHeight="1">
      <c r="A34" s="161" t="s">
        <v>199</v>
      </c>
      <c r="B34" s="199">
        <v>0.752</v>
      </c>
      <c r="C34" s="199">
        <v>0.75600000000000001</v>
      </c>
      <c r="D34" s="198">
        <v>0.78600000000000003</v>
      </c>
      <c r="E34" s="199">
        <v>0.80500000000000005</v>
      </c>
      <c r="F34" s="199">
        <v>0.80700000000000005</v>
      </c>
      <c r="G34" s="199">
        <v>0.82099999999999995</v>
      </c>
      <c r="H34" s="198">
        <v>0.82899999999999996</v>
      </c>
      <c r="I34" s="199">
        <v>0.82899999999999996</v>
      </c>
      <c r="J34" s="199">
        <v>0.82899999999999996</v>
      </c>
      <c r="K34" s="199">
        <v>0.83</v>
      </c>
      <c r="L34" s="198">
        <v>0.83</v>
      </c>
    </row>
    <row r="35" spans="1:12" s="248" customFormat="1" ht="14.1" customHeight="1">
      <c r="A35" s="161" t="s">
        <v>197</v>
      </c>
      <c r="B35" s="199">
        <v>0.109</v>
      </c>
      <c r="C35" s="199">
        <v>0.251</v>
      </c>
      <c r="D35" s="198">
        <v>0.26400000000000001</v>
      </c>
      <c r="E35" s="199">
        <v>0.27</v>
      </c>
      <c r="F35" s="199">
        <v>0.27400000000000002</v>
      </c>
      <c r="G35" s="199">
        <v>0.36899999999999999</v>
      </c>
      <c r="H35" s="198">
        <v>0.38</v>
      </c>
      <c r="I35" s="199">
        <v>0.38</v>
      </c>
      <c r="J35" s="199">
        <v>0.44600000000000001</v>
      </c>
      <c r="K35" s="199">
        <v>0.50800000000000001</v>
      </c>
      <c r="L35" s="198">
        <v>0.51900000000000002</v>
      </c>
    </row>
    <row r="36" spans="1:12" s="248" customFormat="1" ht="14.1" customHeight="1">
      <c r="A36" s="162"/>
      <c r="B36" s="190"/>
      <c r="C36" s="192"/>
      <c r="D36" s="189"/>
      <c r="E36" s="190"/>
      <c r="F36" s="190"/>
      <c r="G36" s="192"/>
      <c r="H36" s="189"/>
      <c r="I36" s="190"/>
      <c r="J36" s="190"/>
      <c r="K36" s="192"/>
      <c r="L36" s="191"/>
    </row>
    <row r="37" spans="1:12" s="248" customFormat="1" ht="14.1" customHeight="1">
      <c r="A37" s="183" t="s">
        <v>133</v>
      </c>
      <c r="B37" s="197"/>
      <c r="C37" s="213"/>
      <c r="D37" s="197"/>
      <c r="E37" s="197"/>
      <c r="F37" s="197"/>
      <c r="G37" s="213"/>
      <c r="H37" s="197"/>
      <c r="I37" s="197"/>
      <c r="J37" s="197"/>
      <c r="K37" s="213"/>
      <c r="L37" s="213"/>
    </row>
    <row r="38" spans="1:12" s="248" customFormat="1" ht="14.1" customHeight="1">
      <c r="A38" s="162"/>
      <c r="B38" s="190"/>
      <c r="C38" s="192"/>
      <c r="D38" s="189"/>
      <c r="E38" s="190"/>
      <c r="F38" s="190"/>
      <c r="G38" s="192"/>
      <c r="H38" s="189"/>
      <c r="I38" s="190"/>
      <c r="J38" s="190"/>
      <c r="K38" s="192"/>
      <c r="L38" s="191"/>
    </row>
    <row r="39" spans="1:12" s="248" customFormat="1" ht="14.1" customHeight="1">
      <c r="A39" s="179" t="s">
        <v>157</v>
      </c>
      <c r="B39" s="188"/>
      <c r="C39" s="192"/>
      <c r="D39" s="187"/>
      <c r="E39" s="188"/>
      <c r="F39" s="188"/>
      <c r="G39" s="192"/>
      <c r="H39" s="187"/>
      <c r="I39" s="188"/>
      <c r="J39" s="188"/>
      <c r="K39" s="192"/>
      <c r="L39" s="191"/>
    </row>
    <row r="40" spans="1:12" s="267" customFormat="1" ht="14.1" customHeight="1">
      <c r="A40" s="171" t="s">
        <v>210</v>
      </c>
      <c r="B40" s="217"/>
      <c r="C40" s="217"/>
      <c r="D40" s="216"/>
      <c r="E40" s="217">
        <v>1456866</v>
      </c>
      <c r="F40" s="217">
        <v>1449349</v>
      </c>
      <c r="G40" s="217">
        <v>1438474</v>
      </c>
      <c r="H40" s="216">
        <v>1434394</v>
      </c>
      <c r="I40" s="217">
        <v>1430280</v>
      </c>
      <c r="J40" s="217">
        <v>1425855</v>
      </c>
      <c r="K40" s="217">
        <v>1421063</v>
      </c>
      <c r="L40" s="216">
        <v>1471368</v>
      </c>
    </row>
    <row r="41" spans="1:12" s="248" customFormat="1" ht="14.1" customHeight="1">
      <c r="A41" s="161" t="s">
        <v>134</v>
      </c>
      <c r="B41" s="215">
        <v>857137</v>
      </c>
      <c r="C41" s="215">
        <v>1643844</v>
      </c>
      <c r="D41" s="214">
        <v>2383504</v>
      </c>
      <c r="E41" s="215">
        <v>3198321</v>
      </c>
      <c r="F41" s="215">
        <v>855649</v>
      </c>
      <c r="G41" s="215">
        <v>1622925</v>
      </c>
      <c r="H41" s="214">
        <v>2355484</v>
      </c>
      <c r="I41" s="215">
        <v>3118192</v>
      </c>
      <c r="J41" s="215">
        <v>743127.10734999995</v>
      </c>
      <c r="K41" s="215">
        <v>1426969</v>
      </c>
      <c r="L41" s="214">
        <v>2090325</v>
      </c>
    </row>
    <row r="42" spans="1:12" s="248" customFormat="1" ht="14.1" customHeight="1">
      <c r="A42" s="171" t="s">
        <v>206</v>
      </c>
      <c r="B42" s="217">
        <v>191</v>
      </c>
      <c r="C42" s="217">
        <v>184</v>
      </c>
      <c r="D42" s="216">
        <v>181</v>
      </c>
      <c r="E42" s="217">
        <v>181</v>
      </c>
      <c r="F42" s="217">
        <v>196</v>
      </c>
      <c r="G42" s="217">
        <v>187</v>
      </c>
      <c r="H42" s="216">
        <v>182</v>
      </c>
      <c r="I42" s="217">
        <v>181</v>
      </c>
      <c r="J42" s="217">
        <v>174</v>
      </c>
      <c r="K42" s="217">
        <v>167</v>
      </c>
      <c r="L42" s="216">
        <v>164</v>
      </c>
    </row>
    <row r="43" spans="1:12" s="248" customFormat="1" ht="14.1" customHeight="1">
      <c r="A43" s="171" t="s">
        <v>207</v>
      </c>
      <c r="B43" s="217">
        <v>2927</v>
      </c>
      <c r="C43" s="217">
        <v>2898</v>
      </c>
      <c r="D43" s="216">
        <v>2867</v>
      </c>
      <c r="E43" s="217">
        <v>2849</v>
      </c>
      <c r="F43" s="217">
        <v>2792</v>
      </c>
      <c r="G43" s="217">
        <v>2791</v>
      </c>
      <c r="H43" s="216">
        <v>2782</v>
      </c>
      <c r="I43" s="217">
        <v>2768</v>
      </c>
      <c r="J43" s="217">
        <v>2638</v>
      </c>
      <c r="K43" s="217">
        <v>2618</v>
      </c>
      <c r="L43" s="216">
        <v>2609</v>
      </c>
    </row>
    <row r="44" spans="1:12" s="248" customFormat="1" ht="14.1" customHeight="1">
      <c r="A44" s="162"/>
      <c r="B44" s="190"/>
      <c r="C44" s="199"/>
      <c r="D44" s="189"/>
      <c r="E44" s="190"/>
      <c r="F44" s="190"/>
      <c r="G44" s="199"/>
      <c r="H44" s="189"/>
      <c r="I44" s="190"/>
      <c r="J44" s="190"/>
      <c r="K44" s="199"/>
      <c r="L44" s="198"/>
    </row>
    <row r="45" spans="1:12" s="248" customFormat="1" ht="14.1" customHeight="1">
      <c r="A45" s="179" t="s">
        <v>135</v>
      </c>
      <c r="B45" s="188"/>
      <c r="C45" s="199"/>
      <c r="D45" s="187"/>
      <c r="E45" s="188"/>
      <c r="F45" s="188"/>
      <c r="G45" s="199"/>
      <c r="H45" s="187"/>
      <c r="I45" s="188"/>
      <c r="J45" s="188"/>
      <c r="K45" s="199"/>
      <c r="L45" s="198"/>
    </row>
    <row r="46" spans="1:12" s="248" customFormat="1" ht="14.1" customHeight="1">
      <c r="A46" s="171" t="s">
        <v>226</v>
      </c>
      <c r="B46" s="247">
        <v>0.36599999999999999</v>
      </c>
      <c r="C46" s="247">
        <v>0.36799999999999999</v>
      </c>
      <c r="D46" s="246">
        <v>0.36799999999999999</v>
      </c>
      <c r="E46" s="247">
        <v>0.36899999999999999</v>
      </c>
      <c r="F46" s="247">
        <v>0.37</v>
      </c>
      <c r="G46" s="247">
        <v>0.372</v>
      </c>
      <c r="H46" s="246">
        <v>0.375</v>
      </c>
      <c r="I46" s="247">
        <v>0.376</v>
      </c>
      <c r="J46" s="247">
        <v>0.375</v>
      </c>
      <c r="K46" s="210">
        <v>0.376</v>
      </c>
      <c r="L46" s="209">
        <v>0.376</v>
      </c>
    </row>
    <row r="47" spans="1:12" s="248" customFormat="1" ht="14.1" customHeight="1">
      <c r="A47" s="169" t="s">
        <v>136</v>
      </c>
      <c r="B47" s="190">
        <v>498879</v>
      </c>
      <c r="C47" s="190">
        <v>495858</v>
      </c>
      <c r="D47" s="189">
        <v>495861</v>
      </c>
      <c r="E47" s="190">
        <v>497217</v>
      </c>
      <c r="F47" s="190">
        <v>501245</v>
      </c>
      <c r="G47" s="190">
        <v>504465</v>
      </c>
      <c r="H47" s="189">
        <v>512190</v>
      </c>
      <c r="I47" s="190">
        <v>518217</v>
      </c>
      <c r="J47" s="190">
        <v>523489</v>
      </c>
      <c r="K47" s="190">
        <v>525773</v>
      </c>
      <c r="L47" s="189">
        <v>528053</v>
      </c>
    </row>
    <row r="48" spans="1:12" s="248" customFormat="1" ht="14.1" customHeight="1">
      <c r="A48" s="169" t="s">
        <v>137</v>
      </c>
      <c r="B48" s="190">
        <v>221911</v>
      </c>
      <c r="C48" s="190">
        <v>232852</v>
      </c>
      <c r="D48" s="189">
        <v>237722</v>
      </c>
      <c r="E48" s="190">
        <v>245984</v>
      </c>
      <c r="F48" s="190">
        <v>254540</v>
      </c>
      <c r="G48" s="190">
        <v>260377</v>
      </c>
      <c r="H48" s="189">
        <v>271616</v>
      </c>
      <c r="I48" s="190">
        <v>281577</v>
      </c>
      <c r="J48" s="190">
        <v>290353</v>
      </c>
      <c r="K48" s="190">
        <v>296636</v>
      </c>
      <c r="L48" s="189">
        <v>302791</v>
      </c>
    </row>
    <row r="49" spans="1:12" s="248" customFormat="1" ht="14.1" customHeight="1">
      <c r="A49" s="169" t="s">
        <v>138</v>
      </c>
      <c r="B49" s="190">
        <v>35013</v>
      </c>
      <c r="C49" s="190">
        <v>37286</v>
      </c>
      <c r="D49" s="189">
        <v>39183</v>
      </c>
      <c r="E49" s="190">
        <v>41802</v>
      </c>
      <c r="F49" s="190">
        <v>44811</v>
      </c>
      <c r="G49" s="190">
        <v>46788</v>
      </c>
      <c r="H49" s="189">
        <v>48615</v>
      </c>
      <c r="I49" s="190">
        <v>50953</v>
      </c>
      <c r="J49" s="190">
        <v>53080</v>
      </c>
      <c r="K49" s="190">
        <v>54531</v>
      </c>
      <c r="L49" s="189">
        <v>56097</v>
      </c>
    </row>
    <row r="50" spans="1:12" s="248" customFormat="1" ht="14.1" customHeight="1">
      <c r="A50" s="171" t="s">
        <v>139</v>
      </c>
      <c r="B50" s="219">
        <v>755803</v>
      </c>
      <c r="C50" s="219">
        <v>765996</v>
      </c>
      <c r="D50" s="218">
        <v>772766</v>
      </c>
      <c r="E50" s="219">
        <v>785003</v>
      </c>
      <c r="F50" s="219">
        <v>800596</v>
      </c>
      <c r="G50" s="219">
        <f>SUM(G47:G49)</f>
        <v>811630</v>
      </c>
      <c r="H50" s="218">
        <v>832421</v>
      </c>
      <c r="I50" s="219">
        <v>850747</v>
      </c>
      <c r="J50" s="219">
        <v>866922</v>
      </c>
      <c r="K50" s="219">
        <v>876940</v>
      </c>
      <c r="L50" s="218">
        <v>886941</v>
      </c>
    </row>
    <row r="51" spans="1:12" s="248" customFormat="1" ht="14.1" customHeight="1">
      <c r="A51" s="171" t="s">
        <v>140</v>
      </c>
      <c r="B51" s="219">
        <v>3862</v>
      </c>
      <c r="C51" s="219">
        <v>3836</v>
      </c>
      <c r="D51" s="218">
        <v>3808</v>
      </c>
      <c r="E51" s="219">
        <v>3812.9182743661845</v>
      </c>
      <c r="F51" s="219">
        <v>3702</v>
      </c>
      <c r="G51" s="219">
        <v>3610</v>
      </c>
      <c r="H51" s="218">
        <v>3561</v>
      </c>
      <c r="I51" s="219">
        <v>3530</v>
      </c>
      <c r="J51" s="219">
        <v>3421</v>
      </c>
      <c r="K51" s="219">
        <v>3418</v>
      </c>
      <c r="L51" s="218">
        <v>3412</v>
      </c>
    </row>
    <row r="52" spans="1:12" s="248" customFormat="1" ht="14.1" customHeight="1">
      <c r="A52" s="171" t="s">
        <v>141</v>
      </c>
      <c r="B52" s="219">
        <v>102988</v>
      </c>
      <c r="C52" s="219">
        <v>97988</v>
      </c>
      <c r="D52" s="218">
        <v>94534</v>
      </c>
      <c r="E52" s="219">
        <v>89861</v>
      </c>
      <c r="F52" s="219">
        <v>83447</v>
      </c>
      <c r="G52" s="219">
        <v>79031</v>
      </c>
      <c r="H52" s="218">
        <v>73946</v>
      </c>
      <c r="I52" s="219">
        <v>70964</v>
      </c>
      <c r="J52" s="219">
        <v>69040</v>
      </c>
      <c r="K52" s="219">
        <v>66936</v>
      </c>
      <c r="L52" s="218">
        <v>66172</v>
      </c>
    </row>
    <row r="53" spans="1:12" s="248" customFormat="1" ht="14.1" customHeight="1">
      <c r="A53" s="161"/>
      <c r="B53" s="190"/>
      <c r="C53" s="199"/>
      <c r="D53" s="189"/>
      <c r="E53" s="190"/>
      <c r="F53" s="190"/>
      <c r="G53" s="199"/>
      <c r="H53" s="189"/>
      <c r="I53" s="190"/>
      <c r="J53" s="190"/>
      <c r="K53" s="199"/>
      <c r="L53" s="198"/>
    </row>
    <row r="54" spans="1:12" s="248" customFormat="1" ht="14.1" customHeight="1">
      <c r="A54" s="179" t="s">
        <v>142</v>
      </c>
      <c r="B54" s="190"/>
      <c r="C54" s="199"/>
      <c r="D54" s="189"/>
      <c r="E54" s="190"/>
      <c r="F54" s="190"/>
      <c r="G54" s="199"/>
      <c r="H54" s="189"/>
      <c r="I54" s="190"/>
      <c r="J54" s="190"/>
      <c r="K54" s="199"/>
      <c r="L54" s="198"/>
    </row>
    <row r="55" spans="1:12" s="248" customFormat="1" ht="14.1" customHeight="1">
      <c r="A55" s="162" t="s">
        <v>227</v>
      </c>
      <c r="B55" s="247">
        <v>0.249</v>
      </c>
      <c r="C55" s="247">
        <v>0.254</v>
      </c>
      <c r="D55" s="246">
        <v>0.252</v>
      </c>
      <c r="E55" s="247">
        <v>0.254</v>
      </c>
      <c r="F55" s="247">
        <v>0.25600000000000001</v>
      </c>
      <c r="G55" s="247">
        <v>0.25700000000000001</v>
      </c>
      <c r="H55" s="246">
        <v>0.25800000000000001</v>
      </c>
      <c r="I55" s="247">
        <v>0.25800000000000001</v>
      </c>
      <c r="J55" s="247">
        <v>0.26100000000000001</v>
      </c>
      <c r="K55" s="210">
        <v>0.26300000000000001</v>
      </c>
      <c r="L55" s="209">
        <v>0.26300000000000001</v>
      </c>
    </row>
    <row r="56" spans="1:12" s="248" customFormat="1" ht="14.1" customHeight="1">
      <c r="A56" s="169" t="s">
        <v>143</v>
      </c>
      <c r="B56" s="215">
        <v>262398</v>
      </c>
      <c r="C56" s="215">
        <v>259483</v>
      </c>
      <c r="D56" s="214">
        <v>244754</v>
      </c>
      <c r="E56" s="215">
        <v>230323</v>
      </c>
      <c r="F56" s="215">
        <v>213636</v>
      </c>
      <c r="G56" s="215">
        <v>200637</v>
      </c>
      <c r="H56" s="214">
        <v>196350</v>
      </c>
      <c r="I56" s="215">
        <v>190869</v>
      </c>
      <c r="J56" s="215">
        <v>183120</v>
      </c>
      <c r="K56" s="215">
        <v>179111.5</v>
      </c>
      <c r="L56" s="214">
        <v>174103</v>
      </c>
    </row>
    <row r="57" spans="1:12" s="248" customFormat="1" ht="14.1" customHeight="1">
      <c r="A57" s="169" t="s">
        <v>144</v>
      </c>
      <c r="B57" s="215">
        <v>284379</v>
      </c>
      <c r="C57" s="215">
        <v>286374</v>
      </c>
      <c r="D57" s="214">
        <v>287284</v>
      </c>
      <c r="E57" s="215">
        <v>291118</v>
      </c>
      <c r="F57" s="215">
        <v>296226</v>
      </c>
      <c r="G57" s="215">
        <v>300397</v>
      </c>
      <c r="H57" s="214">
        <v>304661</v>
      </c>
      <c r="I57" s="215">
        <v>307147</v>
      </c>
      <c r="J57" s="215">
        <v>308023</v>
      </c>
      <c r="K57" s="215">
        <v>308088</v>
      </c>
      <c r="L57" s="214">
        <v>306936</v>
      </c>
    </row>
    <row r="58" spans="1:12" s="248" customFormat="1" ht="14.1" customHeight="1">
      <c r="A58" s="169" t="s">
        <v>145</v>
      </c>
      <c r="B58" s="215">
        <v>256434</v>
      </c>
      <c r="C58" s="215">
        <v>276344</v>
      </c>
      <c r="D58" s="214">
        <v>291872</v>
      </c>
      <c r="E58" s="215">
        <v>313285</v>
      </c>
      <c r="F58" s="215">
        <v>336606</v>
      </c>
      <c r="G58" s="215">
        <v>354242</v>
      </c>
      <c r="H58" s="214">
        <v>372286</v>
      </c>
      <c r="I58" s="215">
        <v>389700</v>
      </c>
      <c r="J58" s="215">
        <v>406398</v>
      </c>
      <c r="K58" s="215">
        <v>419351</v>
      </c>
      <c r="L58" s="214">
        <v>430110</v>
      </c>
    </row>
    <row r="59" spans="1:12" s="248" customFormat="1" ht="14.1" customHeight="1">
      <c r="A59" s="171" t="s">
        <v>146</v>
      </c>
      <c r="B59" s="217">
        <v>803211</v>
      </c>
      <c r="C59" s="217">
        <v>822201</v>
      </c>
      <c r="D59" s="216">
        <v>823910</v>
      </c>
      <c r="E59" s="217">
        <v>834726</v>
      </c>
      <c r="F59" s="217">
        <v>846468</v>
      </c>
      <c r="G59" s="217">
        <v>855276</v>
      </c>
      <c r="H59" s="216">
        <v>873297</v>
      </c>
      <c r="I59" s="217">
        <v>887716</v>
      </c>
      <c r="J59" s="217">
        <v>897541</v>
      </c>
      <c r="K59" s="217">
        <v>906550.5</v>
      </c>
      <c r="L59" s="216">
        <v>911149</v>
      </c>
    </row>
    <row r="60" spans="1:12" s="248" customFormat="1" ht="14.1" customHeight="1">
      <c r="A60" s="162" t="s">
        <v>147</v>
      </c>
      <c r="B60" s="217">
        <v>3061</v>
      </c>
      <c r="C60" s="217">
        <v>3065</v>
      </c>
      <c r="D60" s="216">
        <v>3057</v>
      </c>
      <c r="E60" s="217">
        <v>3069.0649553126859</v>
      </c>
      <c r="F60" s="217">
        <v>3073</v>
      </c>
      <c r="G60" s="217">
        <v>3090</v>
      </c>
      <c r="H60" s="216">
        <v>3100</v>
      </c>
      <c r="I60" s="217">
        <v>3110</v>
      </c>
      <c r="J60" s="217">
        <v>3069</v>
      </c>
      <c r="K60" s="217">
        <v>3079</v>
      </c>
      <c r="L60" s="216">
        <v>3096</v>
      </c>
    </row>
    <row r="61" spans="1:12" s="248" customFormat="1" ht="14.1" customHeight="1">
      <c r="A61" s="161"/>
      <c r="B61" s="190"/>
      <c r="C61" s="199"/>
      <c r="D61" s="189"/>
      <c r="E61" s="190"/>
      <c r="F61" s="190"/>
      <c r="G61" s="199"/>
      <c r="H61" s="189"/>
      <c r="I61" s="190"/>
      <c r="J61" s="190"/>
      <c r="K61" s="199"/>
      <c r="L61" s="198"/>
    </row>
    <row r="62" spans="1:12" s="248" customFormat="1" ht="14.1" customHeight="1">
      <c r="A62" s="179" t="s">
        <v>176</v>
      </c>
      <c r="B62" s="190"/>
      <c r="C62" s="199"/>
      <c r="D62" s="189"/>
      <c r="E62" s="190"/>
      <c r="F62" s="190"/>
      <c r="G62" s="199"/>
      <c r="H62" s="189"/>
      <c r="I62" s="190"/>
      <c r="J62" s="190"/>
      <c r="K62" s="199"/>
      <c r="L62" s="198"/>
    </row>
    <row r="63" spans="1:12" s="248" customFormat="1" ht="14.1" customHeight="1">
      <c r="A63" s="162" t="s">
        <v>177</v>
      </c>
      <c r="B63" s="217">
        <v>32467</v>
      </c>
      <c r="C63" s="217">
        <v>47031</v>
      </c>
      <c r="D63" s="216">
        <v>73567</v>
      </c>
      <c r="E63" s="217">
        <v>87945</v>
      </c>
      <c r="F63" s="217">
        <v>100108</v>
      </c>
      <c r="G63" s="217">
        <v>106239</v>
      </c>
      <c r="H63" s="216">
        <v>106813</v>
      </c>
      <c r="I63" s="217">
        <v>106287</v>
      </c>
      <c r="J63" s="217">
        <v>106794</v>
      </c>
      <c r="K63" s="217">
        <v>106407</v>
      </c>
      <c r="L63" s="216">
        <v>105788</v>
      </c>
    </row>
    <row r="64" spans="1:12" s="248" customFormat="1" ht="14.1" customHeight="1">
      <c r="A64" s="232" t="s">
        <v>178</v>
      </c>
      <c r="B64" s="245">
        <v>29049</v>
      </c>
      <c r="C64" s="245">
        <v>40788</v>
      </c>
      <c r="D64" s="244">
        <v>52450</v>
      </c>
      <c r="E64" s="245">
        <v>59900</v>
      </c>
      <c r="F64" s="245">
        <v>68039</v>
      </c>
      <c r="G64" s="245">
        <v>68700</v>
      </c>
      <c r="H64" s="244">
        <v>67637</v>
      </c>
      <c r="I64" s="245">
        <v>67587</v>
      </c>
      <c r="J64" s="245">
        <v>67451</v>
      </c>
      <c r="K64" s="245">
        <v>66757</v>
      </c>
      <c r="L64" s="244">
        <v>66818</v>
      </c>
    </row>
    <row r="65" spans="1:12" s="248" customFormat="1" ht="14.1" customHeight="1">
      <c r="A65" s="162"/>
      <c r="B65" s="190"/>
      <c r="C65" s="199"/>
      <c r="D65" s="189"/>
      <c r="E65" s="190"/>
      <c r="F65" s="190"/>
      <c r="G65" s="199"/>
      <c r="H65" s="189"/>
      <c r="I65" s="190"/>
      <c r="J65" s="190"/>
      <c r="K65" s="199"/>
      <c r="L65" s="198"/>
    </row>
    <row r="66" spans="1:12" s="248" customFormat="1" ht="14.1" customHeight="1">
      <c r="A66" s="179" t="s">
        <v>118</v>
      </c>
      <c r="B66" s="190"/>
      <c r="C66" s="199"/>
      <c r="D66" s="189"/>
      <c r="E66" s="190"/>
      <c r="F66" s="190"/>
      <c r="G66" s="199"/>
      <c r="H66" s="189"/>
      <c r="I66" s="190"/>
      <c r="J66" s="190"/>
      <c r="K66" s="199"/>
      <c r="L66" s="198"/>
    </row>
    <row r="67" spans="1:12" s="248" customFormat="1" ht="14.1" customHeight="1">
      <c r="A67" s="162"/>
      <c r="B67" s="188"/>
      <c r="C67" s="295"/>
      <c r="D67" s="187"/>
      <c r="E67" s="188"/>
      <c r="F67" s="188"/>
      <c r="G67" s="295"/>
      <c r="H67" s="187"/>
      <c r="I67" s="188"/>
      <c r="J67" s="188"/>
      <c r="K67" s="295"/>
      <c r="L67" s="256"/>
    </row>
    <row r="68" spans="1:12" s="248" customFormat="1" ht="14.1" customHeight="1">
      <c r="A68" s="183" t="s">
        <v>148</v>
      </c>
      <c r="B68" s="220"/>
      <c r="C68" s="196"/>
      <c r="D68" s="220"/>
      <c r="E68" s="220"/>
      <c r="F68" s="220"/>
      <c r="G68" s="196"/>
      <c r="H68" s="220"/>
      <c r="I68" s="220"/>
      <c r="J68" s="220"/>
      <c r="K68" s="196"/>
      <c r="L68" s="196"/>
    </row>
    <row r="69" spans="1:12" s="248" customFormat="1" ht="14.1" customHeight="1">
      <c r="A69" s="162"/>
      <c r="B69" s="221"/>
      <c r="C69" s="199"/>
      <c r="D69" s="299"/>
      <c r="E69" s="221"/>
      <c r="F69" s="221"/>
      <c r="G69" s="199"/>
      <c r="H69" s="299"/>
      <c r="I69" s="221"/>
      <c r="J69" s="221"/>
      <c r="K69" s="199"/>
      <c r="L69" s="198"/>
    </row>
    <row r="70" spans="1:12" s="248" customFormat="1" ht="14.1" customHeight="1">
      <c r="A70" s="162" t="s">
        <v>149</v>
      </c>
      <c r="B70" s="217">
        <v>456613</v>
      </c>
      <c r="C70" s="217">
        <v>462783</v>
      </c>
      <c r="D70" s="216">
        <v>474370</v>
      </c>
      <c r="E70" s="217">
        <v>483104</v>
      </c>
      <c r="F70" s="217">
        <v>482898</v>
      </c>
      <c r="G70" s="217">
        <v>493355</v>
      </c>
      <c r="H70" s="216">
        <v>507333</v>
      </c>
      <c r="I70" s="217">
        <v>515701</v>
      </c>
      <c r="J70" s="217">
        <v>516023</v>
      </c>
      <c r="K70" s="217">
        <v>505885</v>
      </c>
      <c r="L70" s="216">
        <v>509006</v>
      </c>
    </row>
    <row r="71" spans="1:12" s="248" customFormat="1" ht="14.1" customHeight="1">
      <c r="A71" s="162" t="s">
        <v>154</v>
      </c>
      <c r="B71" s="201">
        <v>0.06</v>
      </c>
      <c r="C71" s="201">
        <v>5.5E-2</v>
      </c>
      <c r="D71" s="200">
        <v>0.08</v>
      </c>
      <c r="E71" s="201">
        <v>8.8160045712616292E-2</v>
      </c>
      <c r="F71" s="201">
        <v>0.104</v>
      </c>
      <c r="G71" s="201">
        <v>7.5999999999999998E-2</v>
      </c>
      <c r="H71" s="200">
        <v>7.5999999999999998E-2</v>
      </c>
      <c r="I71" s="201">
        <v>6.8000000000000005E-2</v>
      </c>
      <c r="J71" s="201">
        <v>0.15</v>
      </c>
      <c r="K71" s="201">
        <v>0.16867498184195948</v>
      </c>
      <c r="L71" s="200">
        <v>0.14199999999999999</v>
      </c>
    </row>
    <row r="72" spans="1:12" s="248" customFormat="1" ht="14.1" customHeight="1">
      <c r="A72" s="162" t="s">
        <v>158</v>
      </c>
      <c r="B72" s="217">
        <v>284</v>
      </c>
      <c r="C72" s="217">
        <v>284</v>
      </c>
      <c r="D72" s="216">
        <v>281</v>
      </c>
      <c r="E72" s="217">
        <v>281.49688884826202</v>
      </c>
      <c r="F72" s="217">
        <v>282</v>
      </c>
      <c r="G72" s="217">
        <v>287</v>
      </c>
      <c r="H72" s="216">
        <v>282.03322104448472</v>
      </c>
      <c r="I72" s="217">
        <v>277.49676240361913</v>
      </c>
      <c r="J72" s="217">
        <v>256</v>
      </c>
      <c r="K72" s="217">
        <v>255.33290831247581</v>
      </c>
      <c r="L72" s="216">
        <v>253</v>
      </c>
    </row>
    <row r="73" spans="1:12" s="248" customFormat="1" ht="14.1" customHeight="1">
      <c r="A73" s="162" t="s">
        <v>151</v>
      </c>
      <c r="B73" s="217">
        <v>4546</v>
      </c>
      <c r="C73" s="217">
        <v>4551</v>
      </c>
      <c r="D73" s="216">
        <v>4515</v>
      </c>
      <c r="E73" s="217">
        <v>4440.6506059249159</v>
      </c>
      <c r="F73" s="217">
        <v>3960</v>
      </c>
      <c r="G73" s="217">
        <v>4016</v>
      </c>
      <c r="H73" s="216">
        <v>3991</v>
      </c>
      <c r="I73" s="217">
        <v>3973.1889416176568</v>
      </c>
      <c r="J73" s="217">
        <v>3872</v>
      </c>
      <c r="K73" s="217">
        <v>3918.6380725140975</v>
      </c>
      <c r="L73" s="216">
        <v>3917</v>
      </c>
    </row>
    <row r="74" spans="1:12" s="248" customFormat="1" ht="14.1" customHeight="1">
      <c r="A74" s="171" t="s">
        <v>155</v>
      </c>
      <c r="B74" s="199">
        <v>0.371</v>
      </c>
      <c r="C74" s="199">
        <v>0.373</v>
      </c>
      <c r="D74" s="198">
        <v>0.374</v>
      </c>
      <c r="E74" s="199">
        <v>0.37397268285174595</v>
      </c>
      <c r="F74" s="199">
        <v>0.39</v>
      </c>
      <c r="G74" s="199">
        <v>0.38900000000000001</v>
      </c>
      <c r="H74" s="198">
        <v>0.3937991802617643</v>
      </c>
      <c r="I74" s="199">
        <v>0.39184816683441381</v>
      </c>
      <c r="J74" s="199">
        <v>0.38700000000000001</v>
      </c>
      <c r="K74" s="199">
        <v>0.39228802671414442</v>
      </c>
      <c r="L74" s="198">
        <v>0.39600000000000002</v>
      </c>
    </row>
    <row r="75" spans="1:12" s="248" customFormat="1" ht="14.1" customHeight="1">
      <c r="A75" s="170" t="s">
        <v>156</v>
      </c>
      <c r="B75" s="215">
        <v>5549</v>
      </c>
      <c r="C75" s="215">
        <v>6497</v>
      </c>
      <c r="D75" s="214">
        <v>4620</v>
      </c>
      <c r="E75" s="215">
        <v>4059.2423351417006</v>
      </c>
      <c r="F75" s="215">
        <v>3232</v>
      </c>
      <c r="G75" s="215">
        <v>3831</v>
      </c>
      <c r="H75" s="214">
        <v>3224.9391133884556</v>
      </c>
      <c r="I75" s="215">
        <v>3397.5803474986874</v>
      </c>
      <c r="J75" s="215">
        <v>3176</v>
      </c>
      <c r="K75" s="215">
        <v>2635.779047798982</v>
      </c>
      <c r="L75" s="214">
        <v>3020</v>
      </c>
    </row>
    <row r="76" spans="1:12" s="248" customFormat="1" ht="14.1" customHeight="1">
      <c r="A76" s="170" t="s">
        <v>228</v>
      </c>
      <c r="B76" s="215">
        <v>82753</v>
      </c>
      <c r="C76" s="215">
        <v>84660</v>
      </c>
      <c r="D76" s="214">
        <v>87394</v>
      </c>
      <c r="E76" s="215">
        <v>93036</v>
      </c>
      <c r="F76" s="215">
        <v>93786</v>
      </c>
      <c r="G76" s="215">
        <v>99264</v>
      </c>
      <c r="H76" s="214">
        <v>128309</v>
      </c>
      <c r="I76" s="215">
        <v>132737</v>
      </c>
      <c r="J76" s="215">
        <v>130377</v>
      </c>
      <c r="K76" s="215">
        <v>130648</v>
      </c>
      <c r="L76" s="214">
        <v>130148</v>
      </c>
    </row>
    <row r="77" spans="1:12" s="248" customFormat="1" ht="14.1" customHeight="1">
      <c r="A77" s="161"/>
      <c r="B77" s="221"/>
      <c r="C77" s="199"/>
      <c r="D77" s="299"/>
      <c r="E77" s="221"/>
      <c r="F77" s="221"/>
      <c r="G77" s="199"/>
      <c r="H77" s="299"/>
      <c r="I77" s="221"/>
      <c r="J77" s="221"/>
      <c r="K77" s="199"/>
      <c r="L77" s="198"/>
    </row>
    <row r="78" spans="1:12" s="248" customFormat="1" ht="14.1" customHeight="1">
      <c r="A78" s="183" t="s">
        <v>133</v>
      </c>
      <c r="B78" s="197"/>
      <c r="C78" s="196"/>
      <c r="D78" s="197"/>
      <c r="E78" s="197"/>
      <c r="F78" s="197"/>
      <c r="G78" s="196"/>
      <c r="H78" s="197"/>
      <c r="I78" s="197"/>
      <c r="J78" s="197"/>
      <c r="K78" s="196"/>
      <c r="L78" s="196"/>
    </row>
    <row r="79" spans="1:12" s="248" customFormat="1" ht="14.1" customHeight="1">
      <c r="A79" s="161"/>
      <c r="B79" s="190"/>
      <c r="C79" s="199"/>
      <c r="D79" s="189"/>
      <c r="E79" s="190"/>
      <c r="F79" s="190"/>
      <c r="G79" s="199"/>
      <c r="H79" s="189"/>
      <c r="I79" s="190"/>
      <c r="J79" s="190"/>
      <c r="K79" s="199"/>
      <c r="L79" s="198"/>
    </row>
    <row r="80" spans="1:12" s="248" customFormat="1" ht="14.1" customHeight="1">
      <c r="A80" s="179" t="s">
        <v>157</v>
      </c>
      <c r="B80" s="190"/>
      <c r="C80" s="199"/>
      <c r="D80" s="189"/>
      <c r="E80" s="190"/>
      <c r="F80" s="190"/>
      <c r="G80" s="199"/>
      <c r="H80" s="189"/>
      <c r="I80" s="190"/>
      <c r="J80" s="190"/>
      <c r="K80" s="199"/>
      <c r="L80" s="198"/>
    </row>
    <row r="81" spans="1:12" s="267" customFormat="1" ht="14.1" customHeight="1">
      <c r="A81" s="162" t="s">
        <v>210</v>
      </c>
      <c r="B81" s="219"/>
      <c r="C81" s="219"/>
      <c r="D81" s="218"/>
      <c r="E81" s="219">
        <v>70403</v>
      </c>
      <c r="F81" s="219">
        <v>70098</v>
      </c>
      <c r="G81" s="219">
        <v>70640</v>
      </c>
      <c r="H81" s="218">
        <v>69986</v>
      </c>
      <c r="I81" s="219">
        <v>69293</v>
      </c>
      <c r="J81" s="219">
        <v>68289</v>
      </c>
      <c r="K81" s="219">
        <v>67983</v>
      </c>
      <c r="L81" s="218">
        <v>66055</v>
      </c>
    </row>
    <row r="82" spans="1:12" s="267" customFormat="1" ht="14.1" customHeight="1">
      <c r="A82" s="172" t="s">
        <v>211</v>
      </c>
      <c r="B82" s="219"/>
      <c r="C82" s="219"/>
      <c r="D82" s="218"/>
      <c r="E82" s="219">
        <v>287374.75248333334</v>
      </c>
      <c r="F82" s="219">
        <v>69792.89171666668</v>
      </c>
      <c r="G82" s="219">
        <v>141403.59259999997</v>
      </c>
      <c r="H82" s="218">
        <v>210210.85098333331</v>
      </c>
      <c r="I82" s="219">
        <v>277514.10218333337</v>
      </c>
      <c r="J82" s="219">
        <v>69356</v>
      </c>
      <c r="K82" s="219">
        <v>134938</v>
      </c>
      <c r="L82" s="218">
        <v>198206</v>
      </c>
    </row>
    <row r="83" spans="1:12" s="267" customFormat="1" ht="14.1" customHeight="1">
      <c r="A83" s="162" t="s">
        <v>212</v>
      </c>
      <c r="B83" s="219"/>
      <c r="C83" s="219"/>
      <c r="D83" s="218"/>
      <c r="E83" s="219">
        <v>316.3551375795555</v>
      </c>
      <c r="F83" s="219">
        <v>333.19357375363927</v>
      </c>
      <c r="G83" s="219">
        <v>335.64550800698328</v>
      </c>
      <c r="H83" s="218">
        <v>332.73556562258193</v>
      </c>
      <c r="I83" s="219">
        <v>330.07803978497049</v>
      </c>
      <c r="J83" s="219">
        <v>336</v>
      </c>
      <c r="K83" s="219">
        <v>328.4</v>
      </c>
      <c r="L83" s="218">
        <v>325</v>
      </c>
    </row>
    <row r="84" spans="1:12" s="267" customFormat="1" ht="14.1" customHeight="1">
      <c r="A84" s="162" t="s">
        <v>213</v>
      </c>
      <c r="B84" s="219"/>
      <c r="C84" s="219"/>
      <c r="D84" s="218"/>
      <c r="E84" s="219">
        <v>8799.1042000696598</v>
      </c>
      <c r="F84" s="219">
        <v>8731.7065019943511</v>
      </c>
      <c r="G84" s="219">
        <v>8680.5122855240534</v>
      </c>
      <c r="H84" s="218">
        <v>8688.3503451834586</v>
      </c>
      <c r="I84" s="219">
        <v>8708.8597959210365</v>
      </c>
      <c r="J84" s="219">
        <v>8308</v>
      </c>
      <c r="K84" s="219">
        <v>8481</v>
      </c>
      <c r="L84" s="218">
        <v>8478</v>
      </c>
    </row>
    <row r="85" spans="1:12" s="248" customFormat="1" ht="14.1" customHeight="1">
      <c r="A85" s="161"/>
      <c r="B85" s="190"/>
      <c r="C85" s="190"/>
      <c r="D85" s="189"/>
      <c r="E85" s="190"/>
      <c r="F85" s="190"/>
      <c r="G85" s="190"/>
      <c r="H85" s="189"/>
      <c r="I85" s="190"/>
      <c r="J85" s="190"/>
      <c r="K85" s="190"/>
      <c r="L85" s="189"/>
    </row>
    <row r="86" spans="1:12" s="248" customFormat="1" ht="14.1" customHeight="1">
      <c r="A86" s="179" t="s">
        <v>135</v>
      </c>
      <c r="B86" s="190"/>
      <c r="C86" s="190"/>
      <c r="D86" s="189"/>
      <c r="E86" s="190"/>
      <c r="F86" s="190"/>
      <c r="G86" s="190"/>
      <c r="H86" s="189"/>
      <c r="I86" s="190"/>
      <c r="J86" s="190"/>
      <c r="K86" s="190"/>
      <c r="L86" s="189"/>
    </row>
    <row r="87" spans="1:12" s="267" customFormat="1" ht="14.1" customHeight="1">
      <c r="A87" s="162" t="s">
        <v>214</v>
      </c>
      <c r="B87" s="219"/>
      <c r="C87" s="219"/>
      <c r="D87" s="218"/>
      <c r="E87" s="219">
        <v>13631</v>
      </c>
      <c r="F87" s="219">
        <v>14231</v>
      </c>
      <c r="G87" s="219">
        <v>14572</v>
      </c>
      <c r="H87" s="218">
        <v>14327</v>
      </c>
      <c r="I87" s="219">
        <v>14331</v>
      </c>
      <c r="J87" s="219">
        <v>12583</v>
      </c>
      <c r="K87" s="219">
        <v>12419</v>
      </c>
      <c r="L87" s="218">
        <v>12368</v>
      </c>
    </row>
    <row r="88" spans="1:12" s="267" customFormat="1" ht="14.1" customHeight="1">
      <c r="A88" s="271" t="s">
        <v>215</v>
      </c>
      <c r="B88" s="234"/>
      <c r="C88" s="234"/>
      <c r="D88" s="233"/>
      <c r="E88" s="234">
        <v>14600.730036501825</v>
      </c>
      <c r="F88" s="234">
        <v>14641.427183775973</v>
      </c>
      <c r="G88" s="234">
        <v>14034.882701802568</v>
      </c>
      <c r="H88" s="233">
        <v>13782.945736434109</v>
      </c>
      <c r="I88" s="234">
        <v>13590.810798242148</v>
      </c>
      <c r="J88" s="234">
        <v>14802</v>
      </c>
      <c r="K88" s="234">
        <v>14904</v>
      </c>
      <c r="L88" s="233">
        <v>14820</v>
      </c>
    </row>
    <row r="89" spans="1:12" s="248" customFormat="1" ht="14.1" customHeight="1">
      <c r="A89" s="162"/>
      <c r="B89" s="190"/>
      <c r="C89" s="199"/>
      <c r="D89" s="189"/>
      <c r="E89" s="190"/>
      <c r="F89" s="190"/>
      <c r="G89" s="199"/>
      <c r="H89" s="189"/>
      <c r="I89" s="190"/>
      <c r="J89" s="190"/>
      <c r="K89" s="199"/>
      <c r="L89" s="198"/>
    </row>
    <row r="90" spans="1:12" s="248" customFormat="1" ht="14.1" customHeight="1">
      <c r="A90" s="179" t="s">
        <v>121</v>
      </c>
      <c r="B90" s="188"/>
      <c r="C90" s="199"/>
      <c r="D90" s="187"/>
      <c r="E90" s="188"/>
      <c r="F90" s="188"/>
      <c r="G90" s="199"/>
      <c r="H90" s="187"/>
      <c r="I90" s="188"/>
      <c r="J90" s="188"/>
      <c r="K90" s="199"/>
      <c r="L90" s="198"/>
    </row>
    <row r="91" spans="1:12" s="248" customFormat="1" ht="14.1" customHeight="1">
      <c r="A91" s="161"/>
      <c r="B91" s="190"/>
      <c r="C91" s="199"/>
      <c r="D91" s="189"/>
      <c r="E91" s="190"/>
      <c r="F91" s="190"/>
      <c r="G91" s="199"/>
      <c r="H91" s="189"/>
      <c r="I91" s="190"/>
      <c r="J91" s="190"/>
      <c r="K91" s="199"/>
      <c r="L91" s="198"/>
    </row>
    <row r="92" spans="1:12" s="248" customFormat="1" ht="14.1" customHeight="1">
      <c r="A92" s="183" t="s">
        <v>148</v>
      </c>
      <c r="B92" s="224"/>
      <c r="C92" s="196"/>
      <c r="D92" s="224"/>
      <c r="E92" s="224"/>
      <c r="F92" s="224"/>
      <c r="G92" s="196"/>
      <c r="H92" s="224"/>
      <c r="I92" s="224"/>
      <c r="J92" s="224"/>
      <c r="K92" s="196"/>
      <c r="L92" s="196"/>
    </row>
    <row r="93" spans="1:12" s="248" customFormat="1" ht="14.1" customHeight="1">
      <c r="A93" s="162"/>
      <c r="B93" s="190"/>
      <c r="C93" s="199"/>
      <c r="D93" s="189"/>
      <c r="E93" s="190"/>
      <c r="F93" s="190"/>
      <c r="G93" s="199"/>
      <c r="H93" s="189"/>
      <c r="I93" s="190"/>
      <c r="J93" s="190"/>
      <c r="K93" s="199"/>
      <c r="L93" s="198"/>
    </row>
    <row r="94" spans="1:12" s="248" customFormat="1" ht="14.1" customHeight="1">
      <c r="A94" s="162" t="s">
        <v>229</v>
      </c>
      <c r="B94" s="201">
        <v>1.0649999999999999</v>
      </c>
      <c r="C94" s="201">
        <v>1.0720000000000001</v>
      </c>
      <c r="D94" s="200">
        <v>1.109</v>
      </c>
      <c r="E94" s="201">
        <v>1.0840000000000001</v>
      </c>
      <c r="F94" s="201">
        <v>1.0900000000000001</v>
      </c>
      <c r="G94" s="201">
        <v>1.0740000000000001</v>
      </c>
      <c r="H94" s="200">
        <v>1.0940091305380555</v>
      </c>
      <c r="I94" s="201">
        <v>1.0840000000000001</v>
      </c>
      <c r="J94" s="201">
        <v>1.075</v>
      </c>
      <c r="K94" s="201">
        <v>1.0752591342186573</v>
      </c>
      <c r="L94" s="200">
        <v>1.121</v>
      </c>
    </row>
    <row r="95" spans="1:12" s="248" customFormat="1" ht="14.1" customHeight="1">
      <c r="A95" s="162" t="s">
        <v>230</v>
      </c>
      <c r="B95" s="201">
        <v>0.51</v>
      </c>
      <c r="C95" s="201">
        <v>0.499</v>
      </c>
      <c r="D95" s="200">
        <v>0.498</v>
      </c>
      <c r="E95" s="201">
        <v>0.48</v>
      </c>
      <c r="F95" s="201">
        <v>0.48199999999999998</v>
      </c>
      <c r="G95" s="201">
        <v>0.48099999999999998</v>
      </c>
      <c r="H95" s="200">
        <v>0.49045792581600012</v>
      </c>
      <c r="I95" s="201">
        <v>0.47499999999999998</v>
      </c>
      <c r="J95" s="201">
        <v>0.47199999999999998</v>
      </c>
      <c r="K95" s="201">
        <v>0.46400000000000002</v>
      </c>
      <c r="L95" s="200">
        <v>0.46899999999999997</v>
      </c>
    </row>
    <row r="96" spans="1:12" s="248" customFormat="1" ht="14.1" customHeight="1">
      <c r="A96" s="173" t="s">
        <v>149</v>
      </c>
      <c r="B96" s="217">
        <v>1229303</v>
      </c>
      <c r="C96" s="217">
        <v>1223299</v>
      </c>
      <c r="D96" s="216">
        <v>1227111</v>
      </c>
      <c r="E96" s="217">
        <v>1181437</v>
      </c>
      <c r="F96" s="217">
        <v>1209661</v>
      </c>
      <c r="G96" s="217">
        <v>1197665</v>
      </c>
      <c r="H96" s="216">
        <v>1211544</v>
      </c>
      <c r="I96" s="217">
        <v>1195250</v>
      </c>
      <c r="J96" s="217">
        <v>1194154</v>
      </c>
      <c r="K96" s="217">
        <v>1166262</v>
      </c>
      <c r="L96" s="216">
        <v>1210402</v>
      </c>
    </row>
    <row r="97" spans="1:12" s="248" customFormat="1" ht="14.1" customHeight="1">
      <c r="A97" s="174" t="s">
        <v>150</v>
      </c>
      <c r="B97" s="199">
        <v>0.32</v>
      </c>
      <c r="C97" s="199">
        <v>0.318</v>
      </c>
      <c r="D97" s="198">
        <v>0.313</v>
      </c>
      <c r="E97" s="199">
        <v>0.32400000000000001</v>
      </c>
      <c r="F97" s="199">
        <v>0.318</v>
      </c>
      <c r="G97" s="199">
        <v>0.32300000000000001</v>
      </c>
      <c r="H97" s="198">
        <v>0.318</v>
      </c>
      <c r="I97" s="199">
        <v>0.32525496758000416</v>
      </c>
      <c r="J97" s="199">
        <v>0.33</v>
      </c>
      <c r="K97" s="199">
        <v>0.34952866508554681</v>
      </c>
      <c r="L97" s="198">
        <v>0.34300000000000003</v>
      </c>
    </row>
    <row r="98" spans="1:12" s="248" customFormat="1" ht="14.1" customHeight="1">
      <c r="A98" s="162" t="s">
        <v>158</v>
      </c>
      <c r="B98" s="249">
        <v>146</v>
      </c>
      <c r="C98" s="249">
        <v>153</v>
      </c>
      <c r="D98" s="225">
        <v>157</v>
      </c>
      <c r="E98" s="249">
        <v>163</v>
      </c>
      <c r="F98" s="249">
        <v>179</v>
      </c>
      <c r="G98" s="249">
        <v>184</v>
      </c>
      <c r="H98" s="225">
        <v>188</v>
      </c>
      <c r="I98" s="249">
        <v>191</v>
      </c>
      <c r="J98" s="249">
        <v>188</v>
      </c>
      <c r="K98" s="249">
        <v>196.62427366371901</v>
      </c>
      <c r="L98" s="225">
        <v>202</v>
      </c>
    </row>
    <row r="99" spans="1:12" s="248" customFormat="1" ht="14.1" customHeight="1">
      <c r="A99" s="162" t="s">
        <v>151</v>
      </c>
      <c r="B99" s="217">
        <v>2226</v>
      </c>
      <c r="C99" s="217">
        <v>2317</v>
      </c>
      <c r="D99" s="216">
        <v>2384</v>
      </c>
      <c r="E99" s="217">
        <v>2356</v>
      </c>
      <c r="F99" s="217">
        <v>2136</v>
      </c>
      <c r="G99" s="217">
        <v>2168</v>
      </c>
      <c r="H99" s="216">
        <v>2235</v>
      </c>
      <c r="I99" s="217">
        <v>2163</v>
      </c>
      <c r="J99" s="217">
        <v>1750</v>
      </c>
      <c r="K99" s="217">
        <v>1798.7047913445438</v>
      </c>
      <c r="L99" s="216">
        <v>1881</v>
      </c>
    </row>
    <row r="100" spans="1:12" s="248" customFormat="1" ht="14.1" customHeight="1">
      <c r="A100" s="162"/>
      <c r="B100" s="221"/>
      <c r="C100" s="199"/>
      <c r="D100" s="299"/>
      <c r="E100" s="221"/>
      <c r="F100" s="221"/>
      <c r="G100" s="199"/>
      <c r="H100" s="299"/>
      <c r="I100" s="221"/>
      <c r="J100" s="221"/>
      <c r="K100" s="199"/>
      <c r="L100" s="198"/>
    </row>
    <row r="101" spans="1:12" s="248" customFormat="1" ht="14.1" customHeight="1">
      <c r="A101" s="183" t="s">
        <v>133</v>
      </c>
      <c r="B101" s="197"/>
      <c r="C101" s="196"/>
      <c r="D101" s="197"/>
      <c r="E101" s="197"/>
      <c r="F101" s="197"/>
      <c r="G101" s="196"/>
      <c r="H101" s="197"/>
      <c r="I101" s="197"/>
      <c r="J101" s="197"/>
      <c r="K101" s="196"/>
      <c r="L101" s="196"/>
    </row>
    <row r="102" spans="1:12" s="248" customFormat="1" ht="14.1" customHeight="1">
      <c r="A102" s="161"/>
      <c r="B102" s="190"/>
      <c r="C102" s="199"/>
      <c r="D102" s="189"/>
      <c r="E102" s="190"/>
      <c r="F102" s="190"/>
      <c r="G102" s="199"/>
      <c r="H102" s="189"/>
      <c r="I102" s="190"/>
      <c r="J102" s="190"/>
      <c r="K102" s="199"/>
      <c r="L102" s="198"/>
    </row>
    <row r="103" spans="1:12" s="248" customFormat="1" ht="14.1" customHeight="1">
      <c r="A103" s="179" t="s">
        <v>157</v>
      </c>
      <c r="B103" s="190"/>
      <c r="C103" s="199"/>
      <c r="D103" s="189"/>
      <c r="E103" s="190"/>
      <c r="F103" s="190"/>
      <c r="G103" s="199"/>
      <c r="H103" s="189"/>
      <c r="I103" s="190"/>
      <c r="J103" s="190"/>
      <c r="K103" s="199"/>
      <c r="L103" s="198"/>
    </row>
    <row r="104" spans="1:12" s="248" customFormat="1" ht="14.1" customHeight="1">
      <c r="A104" s="161" t="s">
        <v>159</v>
      </c>
      <c r="B104" s="199">
        <v>0.156</v>
      </c>
      <c r="C104" s="199">
        <v>0.154</v>
      </c>
      <c r="D104" s="198">
        <v>0.152</v>
      </c>
      <c r="E104" s="199">
        <v>0.14899999999999999</v>
      </c>
      <c r="F104" s="199">
        <v>0.14599999999999999</v>
      </c>
      <c r="G104" s="199">
        <v>0.14199999999999999</v>
      </c>
      <c r="H104" s="198">
        <v>0.13800000000000001</v>
      </c>
      <c r="I104" s="199">
        <v>0.13439999999999999</v>
      </c>
      <c r="J104" s="199">
        <v>0.13</v>
      </c>
      <c r="K104" s="199">
        <v>0.12720686517387159</v>
      </c>
      <c r="L104" s="198">
        <v>0.124</v>
      </c>
    </row>
    <row r="105" spans="1:12" s="267" customFormat="1" ht="14.1" customHeight="1">
      <c r="A105" s="162" t="s">
        <v>210</v>
      </c>
      <c r="B105" s="219"/>
      <c r="C105" s="219"/>
      <c r="D105" s="218"/>
      <c r="E105" s="219">
        <v>268438</v>
      </c>
      <c r="F105" s="219">
        <v>262204</v>
      </c>
      <c r="G105" s="219">
        <v>256562</v>
      </c>
      <c r="H105" s="218">
        <v>252580</v>
      </c>
      <c r="I105" s="219">
        <v>249385</v>
      </c>
      <c r="J105" s="219">
        <v>246476</v>
      </c>
      <c r="K105" s="219">
        <v>243728</v>
      </c>
      <c r="L105" s="218">
        <v>240186</v>
      </c>
    </row>
    <row r="106" spans="1:12" s="267" customFormat="1" ht="14.1" customHeight="1">
      <c r="A106" s="172" t="s">
        <v>211</v>
      </c>
      <c r="B106" s="219"/>
      <c r="C106" s="219"/>
      <c r="D106" s="218"/>
      <c r="E106" s="219"/>
      <c r="F106" s="219">
        <v>107487.28978999998</v>
      </c>
      <c r="G106" s="219">
        <v>205344.57370000001</v>
      </c>
      <c r="H106" s="218">
        <v>293624.34066000005</v>
      </c>
      <c r="I106" s="219">
        <v>381197.86161000002</v>
      </c>
      <c r="J106" s="219">
        <v>83324.68974999999</v>
      </c>
      <c r="K106" s="219">
        <v>160407.75442999997</v>
      </c>
      <c r="L106" s="218">
        <v>227199</v>
      </c>
    </row>
    <row r="107" spans="1:12" s="248" customFormat="1" ht="14.1" customHeight="1">
      <c r="A107" s="162"/>
      <c r="B107" s="219"/>
      <c r="C107" s="219"/>
      <c r="D107" s="218"/>
      <c r="E107" s="219"/>
      <c r="F107" s="219"/>
      <c r="G107" s="219"/>
      <c r="H107" s="218"/>
      <c r="I107" s="219"/>
      <c r="J107" s="219"/>
      <c r="K107" s="219"/>
      <c r="L107" s="218"/>
    </row>
    <row r="108" spans="1:12" s="248" customFormat="1" ht="14.1" customHeight="1">
      <c r="A108" s="179" t="s">
        <v>160</v>
      </c>
      <c r="B108" s="190"/>
      <c r="C108" s="199"/>
      <c r="D108" s="189"/>
      <c r="E108" s="190"/>
      <c r="F108" s="190"/>
      <c r="G108" s="199"/>
      <c r="H108" s="189"/>
      <c r="I108" s="190"/>
      <c r="J108" s="190"/>
      <c r="K108" s="199"/>
      <c r="L108" s="198"/>
    </row>
    <row r="109" spans="1:12" s="248" customFormat="1" ht="14.1" customHeight="1">
      <c r="A109" s="161" t="s">
        <v>161</v>
      </c>
      <c r="B109" s="227">
        <v>0.83</v>
      </c>
      <c r="C109" s="227">
        <v>0.82</v>
      </c>
      <c r="D109" s="226">
        <v>0.82</v>
      </c>
      <c r="E109" s="227">
        <v>0.82599999999999996</v>
      </c>
      <c r="F109" s="227">
        <v>0.82599999999999996</v>
      </c>
      <c r="G109" s="227">
        <v>0.82599999999999996</v>
      </c>
      <c r="H109" s="226">
        <v>0.82599999999999996</v>
      </c>
      <c r="I109" s="227">
        <v>0.83499999999999996</v>
      </c>
      <c r="J109" s="227">
        <v>0.82199999999999995</v>
      </c>
      <c r="K109" s="227">
        <v>0.82399999999999995</v>
      </c>
      <c r="L109" s="226">
        <v>0.82299999999999995</v>
      </c>
    </row>
    <row r="110" spans="1:12" s="248" customFormat="1" ht="14.1" customHeight="1">
      <c r="A110" s="169" t="s">
        <v>162</v>
      </c>
      <c r="B110" s="190">
        <v>137903</v>
      </c>
      <c r="C110" s="190">
        <v>138163</v>
      </c>
      <c r="D110" s="189">
        <v>140270</v>
      </c>
      <c r="E110" s="190">
        <v>145263</v>
      </c>
      <c r="F110" s="190">
        <v>148578</v>
      </c>
      <c r="G110" s="190">
        <v>152897</v>
      </c>
      <c r="H110" s="189">
        <v>155421</v>
      </c>
      <c r="I110" s="190">
        <v>160168</v>
      </c>
      <c r="J110" s="190">
        <v>162361</v>
      </c>
      <c r="K110" s="190">
        <v>164040</v>
      </c>
      <c r="L110" s="189">
        <v>164811</v>
      </c>
    </row>
    <row r="111" spans="1:12" s="248" customFormat="1" ht="14.1" customHeight="1">
      <c r="A111" s="169" t="s">
        <v>141</v>
      </c>
      <c r="B111" s="190">
        <v>24099</v>
      </c>
      <c r="C111" s="190">
        <v>25443</v>
      </c>
      <c r="D111" s="189">
        <v>26449</v>
      </c>
      <c r="E111" s="190">
        <v>26903</v>
      </c>
      <c r="F111" s="190">
        <v>27267</v>
      </c>
      <c r="G111" s="190">
        <v>26998</v>
      </c>
      <c r="H111" s="189">
        <v>27035</v>
      </c>
      <c r="I111" s="190">
        <v>25346</v>
      </c>
      <c r="J111" s="190">
        <v>26191</v>
      </c>
      <c r="K111" s="190">
        <v>25735</v>
      </c>
      <c r="L111" s="189">
        <v>25491</v>
      </c>
    </row>
    <row r="112" spans="1:12" s="248" customFormat="1" ht="14.1" customHeight="1">
      <c r="A112" s="162" t="s">
        <v>163</v>
      </c>
      <c r="B112" s="219">
        <v>162002</v>
      </c>
      <c r="C112" s="219">
        <v>163606</v>
      </c>
      <c r="D112" s="218">
        <v>166719</v>
      </c>
      <c r="E112" s="219">
        <v>172166</v>
      </c>
      <c r="F112" s="219">
        <v>175845</v>
      </c>
      <c r="G112" s="219">
        <f t="shared" ref="G112" si="0">SUM(G110:G111)</f>
        <v>179895</v>
      </c>
      <c r="H112" s="218">
        <v>182456</v>
      </c>
      <c r="I112" s="219">
        <v>185514</v>
      </c>
      <c r="J112" s="219">
        <v>188552</v>
      </c>
      <c r="K112" s="219">
        <v>189775</v>
      </c>
      <c r="L112" s="218">
        <v>190302</v>
      </c>
    </row>
    <row r="113" spans="1:12" s="248" customFormat="1" ht="14.1" customHeight="1">
      <c r="A113" s="232" t="s">
        <v>164</v>
      </c>
      <c r="B113" s="234">
        <v>41657</v>
      </c>
      <c r="C113" s="234">
        <v>50831</v>
      </c>
      <c r="D113" s="233">
        <v>58046</v>
      </c>
      <c r="E113" s="234">
        <v>66140</v>
      </c>
      <c r="F113" s="234">
        <v>71341</v>
      </c>
      <c r="G113" s="234">
        <v>80320</v>
      </c>
      <c r="H113" s="233">
        <v>83789</v>
      </c>
      <c r="I113" s="234">
        <v>87686</v>
      </c>
      <c r="J113" s="234">
        <v>90464</v>
      </c>
      <c r="K113" s="234">
        <v>95276</v>
      </c>
      <c r="L113" s="233">
        <v>96450</v>
      </c>
    </row>
    <row r="114" spans="1:12" s="248" customFormat="1" ht="14.1" customHeight="1">
      <c r="A114" s="162"/>
      <c r="B114" s="190"/>
      <c r="C114" s="199"/>
      <c r="D114" s="189"/>
      <c r="E114" s="190"/>
      <c r="F114" s="190"/>
      <c r="G114" s="199"/>
      <c r="H114" s="189"/>
      <c r="I114" s="190"/>
      <c r="J114" s="190"/>
      <c r="K114" s="199"/>
      <c r="L114" s="198"/>
    </row>
    <row r="115" spans="1:12" s="248" customFormat="1" ht="14.1" customHeight="1">
      <c r="A115" s="179" t="s">
        <v>122</v>
      </c>
      <c r="B115" s="190"/>
      <c r="C115" s="199"/>
      <c r="D115" s="189"/>
      <c r="E115" s="190"/>
      <c r="F115" s="190"/>
      <c r="G115" s="199"/>
      <c r="H115" s="189"/>
      <c r="I115" s="190"/>
      <c r="J115" s="190"/>
      <c r="K115" s="199"/>
      <c r="L115" s="198"/>
    </row>
    <row r="116" spans="1:12" s="248" customFormat="1" ht="14.1" customHeight="1">
      <c r="A116" s="163"/>
      <c r="B116" s="190"/>
      <c r="C116" s="199"/>
      <c r="D116" s="189"/>
      <c r="E116" s="190"/>
      <c r="F116" s="190"/>
      <c r="G116" s="199"/>
      <c r="H116" s="189"/>
      <c r="I116" s="190"/>
      <c r="J116" s="190"/>
      <c r="K116" s="199"/>
      <c r="L116" s="198"/>
    </row>
    <row r="117" spans="1:12" s="248" customFormat="1" ht="14.1" customHeight="1">
      <c r="A117" s="183" t="s">
        <v>148</v>
      </c>
      <c r="B117" s="197"/>
      <c r="C117" s="196"/>
      <c r="D117" s="197"/>
      <c r="E117" s="197"/>
      <c r="F117" s="197"/>
      <c r="G117" s="196"/>
      <c r="H117" s="197"/>
      <c r="I117" s="197"/>
      <c r="J117" s="197"/>
      <c r="K117" s="196"/>
      <c r="L117" s="196"/>
    </row>
    <row r="118" spans="1:12" s="248" customFormat="1" ht="14.1" customHeight="1">
      <c r="A118" s="162"/>
      <c r="B118" s="190"/>
      <c r="C118" s="199"/>
      <c r="D118" s="189"/>
      <c r="E118" s="190"/>
      <c r="F118" s="190"/>
      <c r="G118" s="199"/>
      <c r="H118" s="189"/>
      <c r="I118" s="190"/>
      <c r="J118" s="190"/>
      <c r="K118" s="199"/>
      <c r="L118" s="198"/>
    </row>
    <row r="119" spans="1:12" s="248" customFormat="1" ht="14.1" customHeight="1">
      <c r="A119" s="162" t="s">
        <v>231</v>
      </c>
      <c r="B119" s="201">
        <v>1.617</v>
      </c>
      <c r="C119" s="201">
        <v>1.6479999999999999</v>
      </c>
      <c r="D119" s="200">
        <v>1.7609999999999999</v>
      </c>
      <c r="E119" s="201">
        <v>1.5980000000000001</v>
      </c>
      <c r="F119" s="201">
        <v>1.5580000000000001</v>
      </c>
      <c r="G119" s="201">
        <v>1.6220000000000001</v>
      </c>
      <c r="H119" s="200">
        <v>1.8118721019313737</v>
      </c>
      <c r="I119" s="201">
        <v>1.6030031047135196</v>
      </c>
      <c r="J119" s="201">
        <v>1.53</v>
      </c>
      <c r="K119" s="201">
        <v>1.5980516914640539</v>
      </c>
      <c r="L119" s="200">
        <v>1.798</v>
      </c>
    </row>
    <row r="120" spans="1:12" s="248" customFormat="1" ht="14.1" customHeight="1">
      <c r="A120" s="173" t="s">
        <v>232</v>
      </c>
      <c r="B120" s="201">
        <v>0.34599999999999997</v>
      </c>
      <c r="C120" s="201">
        <v>0.34399999999999997</v>
      </c>
      <c r="D120" s="200">
        <v>0.34100000000000003</v>
      </c>
      <c r="E120" s="201">
        <v>0.34300000000000003</v>
      </c>
      <c r="F120" s="201">
        <v>0.35299999999999998</v>
      </c>
      <c r="G120" s="201">
        <v>0.35399999999999998</v>
      </c>
      <c r="H120" s="200">
        <v>0.35239708529240543</v>
      </c>
      <c r="I120" s="201">
        <v>0.35500481938863188</v>
      </c>
      <c r="J120" s="201">
        <v>0.35099999999999998</v>
      </c>
      <c r="K120" s="201">
        <v>0.34248389232483406</v>
      </c>
      <c r="L120" s="200">
        <v>0.33</v>
      </c>
    </row>
    <row r="121" spans="1:12" s="248" customFormat="1" ht="14.1" customHeight="1">
      <c r="A121" s="173" t="s">
        <v>233</v>
      </c>
      <c r="B121" s="217">
        <v>349814</v>
      </c>
      <c r="C121" s="217">
        <v>351143</v>
      </c>
      <c r="D121" s="216">
        <v>375337</v>
      </c>
      <c r="E121" s="217">
        <v>340032</v>
      </c>
      <c r="F121" s="217">
        <v>340850</v>
      </c>
      <c r="G121" s="217">
        <v>355926</v>
      </c>
      <c r="H121" s="216">
        <v>395885</v>
      </c>
      <c r="I121" s="217">
        <v>352840</v>
      </c>
      <c r="J121" s="217">
        <v>332833</v>
      </c>
      <c r="K121" s="217">
        <v>339344</v>
      </c>
      <c r="L121" s="216">
        <v>367524</v>
      </c>
    </row>
    <row r="122" spans="1:12" s="248" customFormat="1" ht="14.1" customHeight="1">
      <c r="A122" s="169" t="s">
        <v>150</v>
      </c>
      <c r="B122" s="199">
        <v>0.374</v>
      </c>
      <c r="C122" s="199">
        <v>0.38100000000000001</v>
      </c>
      <c r="D122" s="198">
        <v>0.35399999999999998</v>
      </c>
      <c r="E122" s="199">
        <v>0.40200000000000002</v>
      </c>
      <c r="F122" s="199">
        <v>0.41</v>
      </c>
      <c r="G122" s="199">
        <v>0.376</v>
      </c>
      <c r="H122" s="198">
        <v>0.34499999999999997</v>
      </c>
      <c r="I122" s="199">
        <v>0.38400000000000001</v>
      </c>
      <c r="J122" s="199">
        <v>0.41899999999999998</v>
      </c>
      <c r="K122" s="199">
        <v>0.41810669998585503</v>
      </c>
      <c r="L122" s="198">
        <v>0.39200000000000002</v>
      </c>
    </row>
    <row r="123" spans="1:12" s="248" customFormat="1" ht="14.1" customHeight="1">
      <c r="A123" s="175" t="s">
        <v>235</v>
      </c>
      <c r="B123" s="223">
        <v>151</v>
      </c>
      <c r="C123" s="223">
        <v>158</v>
      </c>
      <c r="D123" s="222">
        <v>160</v>
      </c>
      <c r="E123" s="223">
        <v>161</v>
      </c>
      <c r="F123" s="223">
        <v>162</v>
      </c>
      <c r="G123" s="223">
        <v>168</v>
      </c>
      <c r="H123" s="222">
        <v>168</v>
      </c>
      <c r="I123" s="223">
        <v>166</v>
      </c>
      <c r="J123" s="223">
        <v>164</v>
      </c>
      <c r="K123" s="300">
        <v>177.50914724149121</v>
      </c>
      <c r="L123" s="225">
        <v>180.00630320545702</v>
      </c>
    </row>
    <row r="124" spans="1:12" s="248" customFormat="1" ht="14.1" customHeight="1">
      <c r="A124" s="162" t="s">
        <v>151</v>
      </c>
      <c r="B124" s="217">
        <v>3175</v>
      </c>
      <c r="C124" s="217">
        <v>3333</v>
      </c>
      <c r="D124" s="216">
        <v>3427</v>
      </c>
      <c r="E124" s="217">
        <v>3358</v>
      </c>
      <c r="F124" s="217">
        <v>2743</v>
      </c>
      <c r="G124" s="217">
        <v>2884</v>
      </c>
      <c r="H124" s="216">
        <v>2914</v>
      </c>
      <c r="I124" s="217">
        <v>2815</v>
      </c>
      <c r="J124" s="217">
        <v>2729</v>
      </c>
      <c r="K124" s="217">
        <v>2807</v>
      </c>
      <c r="L124" s="216">
        <v>2865</v>
      </c>
    </row>
    <row r="125" spans="1:12" s="248" customFormat="1" ht="14.1" customHeight="1">
      <c r="A125" s="161"/>
      <c r="B125" s="190"/>
      <c r="C125" s="199"/>
      <c r="D125" s="189"/>
      <c r="E125" s="190"/>
      <c r="F125" s="190"/>
      <c r="G125" s="199"/>
      <c r="H125" s="189"/>
      <c r="I125" s="190"/>
      <c r="J125" s="190"/>
      <c r="K125" s="199"/>
      <c r="L125" s="198"/>
    </row>
    <row r="126" spans="1:12" s="248" customFormat="1" ht="14.1" customHeight="1">
      <c r="A126" s="183" t="s">
        <v>133</v>
      </c>
      <c r="B126" s="197"/>
      <c r="C126" s="196"/>
      <c r="D126" s="197"/>
      <c r="E126" s="197"/>
      <c r="F126" s="197"/>
      <c r="G126" s="196"/>
      <c r="H126" s="197"/>
      <c r="I126" s="197"/>
      <c r="J126" s="197"/>
      <c r="K126" s="196"/>
      <c r="L126" s="196"/>
    </row>
    <row r="127" spans="1:12" s="248" customFormat="1" ht="14.1" customHeight="1">
      <c r="A127" s="172"/>
      <c r="B127" s="199"/>
      <c r="C127" s="199"/>
      <c r="D127" s="198"/>
      <c r="E127" s="199"/>
      <c r="F127" s="199"/>
      <c r="G127" s="199"/>
      <c r="H127" s="198"/>
      <c r="I127" s="199"/>
      <c r="J127" s="199"/>
      <c r="K127" s="199"/>
      <c r="L127" s="198"/>
    </row>
    <row r="128" spans="1:12" s="248" customFormat="1" ht="14.1" customHeight="1">
      <c r="A128" s="180" t="s">
        <v>157</v>
      </c>
      <c r="B128" s="199"/>
      <c r="C128" s="199"/>
      <c r="D128" s="198"/>
      <c r="E128" s="199"/>
      <c r="F128" s="199"/>
      <c r="G128" s="199"/>
      <c r="H128" s="198"/>
      <c r="I128" s="199"/>
      <c r="J128" s="199"/>
      <c r="K128" s="199"/>
      <c r="L128" s="198"/>
    </row>
    <row r="129" spans="1:12" s="248" customFormat="1" ht="14.1" customHeight="1">
      <c r="A129" s="160" t="s">
        <v>159</v>
      </c>
      <c r="B129" s="199">
        <v>0.26200000000000001</v>
      </c>
      <c r="C129" s="199">
        <v>0.26200000000000001</v>
      </c>
      <c r="D129" s="198">
        <v>0.26200000000000001</v>
      </c>
      <c r="E129" s="199">
        <v>0.26</v>
      </c>
      <c r="F129" s="199">
        <v>0.25600000000000001</v>
      </c>
      <c r="G129" s="199">
        <v>0.25700000000000001</v>
      </c>
      <c r="H129" s="198">
        <v>0.25600000000000001</v>
      </c>
      <c r="I129" s="199">
        <v>0.25427979359999997</v>
      </c>
      <c r="J129" s="199">
        <v>0.251</v>
      </c>
      <c r="K129" s="199">
        <v>0.25076914799999994</v>
      </c>
      <c r="L129" s="198">
        <v>0.23599999999999999</v>
      </c>
    </row>
    <row r="130" spans="1:12" s="267" customFormat="1" ht="14.1" customHeight="1">
      <c r="A130" s="162" t="s">
        <v>210</v>
      </c>
      <c r="B130" s="219"/>
      <c r="C130" s="219"/>
      <c r="D130" s="218"/>
      <c r="E130" s="219">
        <v>155179</v>
      </c>
      <c r="F130" s="219">
        <v>152935</v>
      </c>
      <c r="G130" s="219">
        <v>153579</v>
      </c>
      <c r="H130" s="218">
        <v>153318</v>
      </c>
      <c r="I130" s="219">
        <v>152119</v>
      </c>
      <c r="J130" s="219">
        <v>150004</v>
      </c>
      <c r="K130" s="219">
        <v>150177</v>
      </c>
      <c r="L130" s="218">
        <v>149902</v>
      </c>
    </row>
    <row r="131" spans="1:12" s="248" customFormat="1" ht="14.1" customHeight="1">
      <c r="A131" s="172" t="s">
        <v>134</v>
      </c>
      <c r="B131" s="219">
        <v>80377</v>
      </c>
      <c r="C131" s="219">
        <v>156118</v>
      </c>
      <c r="D131" s="218">
        <v>227549</v>
      </c>
      <c r="E131" s="219">
        <v>300312</v>
      </c>
      <c r="F131" s="219">
        <v>69973</v>
      </c>
      <c r="G131" s="219">
        <v>138054</v>
      </c>
      <c r="H131" s="218">
        <v>201436</v>
      </c>
      <c r="I131" s="219">
        <v>265911</v>
      </c>
      <c r="J131" s="219">
        <v>59399.475679999996</v>
      </c>
      <c r="K131" s="219">
        <v>117932.26967000001</v>
      </c>
      <c r="L131" s="218">
        <v>170592</v>
      </c>
    </row>
    <row r="132" spans="1:12" s="248" customFormat="1" ht="14.1" customHeight="1">
      <c r="A132" s="172"/>
      <c r="B132" s="190"/>
      <c r="C132" s="199"/>
      <c r="D132" s="189"/>
      <c r="E132" s="190"/>
      <c r="F132" s="190"/>
      <c r="G132" s="199"/>
      <c r="H132" s="189"/>
      <c r="I132" s="190"/>
      <c r="J132" s="190"/>
      <c r="K132" s="199"/>
      <c r="L132" s="198"/>
    </row>
    <row r="133" spans="1:12" s="248" customFormat="1" ht="14.1" customHeight="1">
      <c r="A133" s="179" t="s">
        <v>160</v>
      </c>
      <c r="B133" s="190"/>
      <c r="C133" s="199"/>
      <c r="D133" s="189"/>
      <c r="E133" s="190"/>
      <c r="F133" s="190"/>
      <c r="G133" s="199"/>
      <c r="H133" s="189"/>
      <c r="I133" s="190"/>
      <c r="J133" s="190"/>
      <c r="K133" s="199"/>
      <c r="L133" s="198"/>
    </row>
    <row r="134" spans="1:12" s="248" customFormat="1" ht="14.1" customHeight="1">
      <c r="A134" s="176" t="s">
        <v>165</v>
      </c>
      <c r="B134" s="229">
        <v>0.84</v>
      </c>
      <c r="C134" s="229">
        <v>0.83</v>
      </c>
      <c r="D134" s="228">
        <v>0.83</v>
      </c>
      <c r="E134" s="229">
        <v>0.83</v>
      </c>
      <c r="F134" s="229">
        <v>0.82</v>
      </c>
      <c r="G134" s="229">
        <v>0.82299999999999995</v>
      </c>
      <c r="H134" s="228">
        <v>0.81799999999999995</v>
      </c>
      <c r="I134" s="229">
        <v>0.81799999999999995</v>
      </c>
      <c r="J134" s="229">
        <v>0.81799999999999995</v>
      </c>
      <c r="K134" s="229">
        <v>0.81210000000000004</v>
      </c>
      <c r="L134" s="228">
        <v>0.81299999999999994</v>
      </c>
    </row>
    <row r="135" spans="1:12" s="248" customFormat="1" ht="14.1" customHeight="1">
      <c r="A135" s="173" t="s">
        <v>163</v>
      </c>
      <c r="B135" s="217">
        <v>77446</v>
      </c>
      <c r="C135" s="217">
        <v>77572</v>
      </c>
      <c r="D135" s="216">
        <v>79632</v>
      </c>
      <c r="E135" s="217">
        <v>81842</v>
      </c>
      <c r="F135" s="217">
        <v>82951</v>
      </c>
      <c r="G135" s="217">
        <v>85450</v>
      </c>
      <c r="H135" s="216">
        <v>86792</v>
      </c>
      <c r="I135" s="217">
        <v>88840</v>
      </c>
      <c r="J135" s="217">
        <v>89387</v>
      </c>
      <c r="K135" s="217">
        <v>91064</v>
      </c>
      <c r="L135" s="216">
        <v>91586</v>
      </c>
    </row>
    <row r="136" spans="1:12" s="248" customFormat="1" ht="14.1" customHeight="1" thickBot="1">
      <c r="A136" s="182" t="s">
        <v>164</v>
      </c>
      <c r="B136" s="231">
        <v>49321</v>
      </c>
      <c r="C136" s="231">
        <v>50388</v>
      </c>
      <c r="D136" s="230">
        <v>51995</v>
      </c>
      <c r="E136" s="231">
        <v>54248</v>
      </c>
      <c r="F136" s="231">
        <v>55237</v>
      </c>
      <c r="G136" s="231">
        <v>56677</v>
      </c>
      <c r="H136" s="230">
        <v>57393</v>
      </c>
      <c r="I136" s="231">
        <v>59188</v>
      </c>
      <c r="J136" s="231">
        <v>59616</v>
      </c>
      <c r="K136" s="231">
        <v>60394</v>
      </c>
      <c r="L136" s="230">
        <v>60782</v>
      </c>
    </row>
    <row r="137" spans="1:12" s="248" customFormat="1" ht="14.1" customHeight="1">
      <c r="A137" s="161"/>
      <c r="D137" s="161"/>
      <c r="H137" s="161"/>
    </row>
    <row r="138" spans="1:12" s="248" customFormat="1" ht="14.1" customHeight="1">
      <c r="A138" s="161" t="s">
        <v>209</v>
      </c>
      <c r="D138" s="177"/>
      <c r="H138" s="177"/>
    </row>
    <row r="139" spans="1:12" s="248" customFormat="1" ht="14.1" customHeight="1">
      <c r="A139" s="168" t="s">
        <v>224</v>
      </c>
      <c r="D139" s="177"/>
      <c r="H139" s="177"/>
    </row>
    <row r="140" spans="1:12" s="248" customFormat="1" ht="14.1" customHeight="1">
      <c r="A140" s="161" t="s">
        <v>219</v>
      </c>
      <c r="D140" s="177"/>
      <c r="H140" s="177"/>
    </row>
    <row r="141" spans="1:12" s="248" customFormat="1" ht="14.1" customHeight="1">
      <c r="A141" s="168" t="s">
        <v>220</v>
      </c>
      <c r="D141" s="177"/>
      <c r="H141" s="177"/>
    </row>
    <row r="142" spans="1:12" s="248" customFormat="1" ht="14.1" customHeight="1">
      <c r="A142" s="161" t="s">
        <v>221</v>
      </c>
      <c r="D142" s="177"/>
      <c r="H142" s="177"/>
    </row>
    <row r="143" spans="1:12" s="9" customFormat="1" ht="14.1" customHeight="1">
      <c r="A143" s="161" t="s">
        <v>222</v>
      </c>
      <c r="D143" s="242"/>
      <c r="H143" s="242"/>
    </row>
    <row r="144" spans="1:12" s="9" customFormat="1" ht="14.1" customHeight="1">
      <c r="A144" s="161" t="s">
        <v>223</v>
      </c>
      <c r="D144" s="242"/>
      <c r="H144" s="242"/>
    </row>
    <row r="145" spans="1:8" s="9" customFormat="1" ht="14.1" customHeight="1">
      <c r="A145" s="161" t="s">
        <v>236</v>
      </c>
      <c r="D145" s="242"/>
      <c r="H145" s="242"/>
    </row>
    <row r="146" spans="1:8" s="9" customFormat="1" ht="14.1" customHeight="1">
      <c r="A146" s="161"/>
      <c r="D146" s="242"/>
      <c r="H146" s="242"/>
    </row>
    <row r="147" spans="1:8" s="9" customFormat="1" ht="14.1" customHeight="1">
      <c r="A147" s="161"/>
      <c r="D147" s="242"/>
      <c r="H147" s="242"/>
    </row>
    <row r="148" spans="1:8" s="9" customFormat="1" ht="14.1" customHeight="1">
      <c r="A148" s="161"/>
      <c r="D148" s="242"/>
      <c r="H148" s="242"/>
    </row>
    <row r="149" spans="1:8" s="9" customFormat="1" ht="14.1" customHeight="1">
      <c r="A149" s="161"/>
      <c r="D149" s="242"/>
      <c r="H149" s="242"/>
    </row>
    <row r="150" spans="1:8" s="9" customFormat="1" ht="14.1" customHeight="1">
      <c r="A150" s="161"/>
      <c r="D150" s="242"/>
      <c r="H150" s="242"/>
    </row>
    <row r="151" spans="1:8" s="9" customFormat="1" ht="14.1" customHeight="1">
      <c r="A151" s="161"/>
      <c r="D151" s="242"/>
      <c r="H151" s="242"/>
    </row>
    <row r="152" spans="1:8" s="9" customFormat="1" ht="14.1" customHeight="1">
      <c r="A152" s="161"/>
      <c r="D152" s="243"/>
      <c r="H152" s="243"/>
    </row>
    <row r="153" spans="1:8" s="9" customFormat="1" ht="14.1" customHeight="1">
      <c r="A153" s="161"/>
      <c r="D153" s="49"/>
      <c r="H153" s="243"/>
    </row>
    <row r="154" spans="1:8" s="9" customFormat="1" ht="14.1" customHeight="1">
      <c r="A154" s="166"/>
      <c r="C154" s="8"/>
      <c r="D154" s="49"/>
      <c r="H154" s="243"/>
    </row>
    <row r="155" spans="1:8" s="10" customFormat="1" ht="14.1" customHeight="1">
      <c r="A155" s="166"/>
      <c r="C155" s="272"/>
      <c r="D155" s="49"/>
      <c r="H155" s="243"/>
    </row>
    <row r="156" spans="1:8" s="10" customFormat="1" ht="14.1" customHeight="1">
      <c r="A156" s="166"/>
      <c r="C156" s="272"/>
      <c r="D156" s="49"/>
      <c r="H156" s="243"/>
    </row>
    <row r="157" spans="1:8" s="10" customFormat="1" ht="14.1" customHeight="1">
      <c r="A157" s="161"/>
      <c r="C157" s="272"/>
      <c r="D157" s="49"/>
      <c r="H157" s="243"/>
    </row>
    <row r="158" spans="1:8" s="10" customFormat="1" ht="14.1" customHeight="1">
      <c r="A158" s="162"/>
      <c r="D158" s="49"/>
      <c r="H158" s="243"/>
    </row>
    <row r="159" spans="1:8" s="10" customFormat="1" ht="14.1" customHeight="1">
      <c r="A159" s="161"/>
      <c r="D159" s="243"/>
      <c r="H159" s="243"/>
    </row>
    <row r="160" spans="1:8" s="10" customFormat="1" ht="14.1" customHeight="1">
      <c r="A160" s="161"/>
      <c r="D160" s="243"/>
      <c r="H160" s="243"/>
    </row>
    <row r="161" spans="1:8" s="10" customFormat="1" ht="14.1" customHeight="1">
      <c r="A161" s="161"/>
      <c r="D161" s="243"/>
      <c r="H161" s="243"/>
    </row>
    <row r="162" spans="1:8" s="10" customFormat="1" ht="14.1" customHeight="1">
      <c r="A162" s="161"/>
      <c r="D162" s="243"/>
      <c r="H162" s="243"/>
    </row>
    <row r="163" spans="1:8" s="10" customFormat="1" ht="14.1" customHeight="1">
      <c r="A163" s="161"/>
      <c r="D163" s="243"/>
      <c r="H163" s="243"/>
    </row>
    <row r="164" spans="1:8" s="10" customFormat="1" ht="14.1" customHeight="1">
      <c r="A164" s="161"/>
      <c r="D164" s="243"/>
      <c r="H164" s="243"/>
    </row>
    <row r="165" spans="1:8" s="10" customFormat="1" ht="14.1" customHeight="1">
      <c r="A165" s="162"/>
      <c r="D165" s="243"/>
      <c r="H165" s="243"/>
    </row>
    <row r="166" spans="1:8" s="10" customFormat="1" ht="14.1" customHeight="1">
      <c r="A166" s="162"/>
      <c r="D166" s="243"/>
      <c r="H166" s="243"/>
    </row>
    <row r="167" spans="1:8" s="10" customFormat="1" ht="14.1" customHeight="1">
      <c r="A167" s="167"/>
      <c r="D167" s="243"/>
      <c r="H167" s="243"/>
    </row>
    <row r="168" spans="1:8" s="10" customFormat="1" ht="14.1" customHeight="1">
      <c r="A168" s="168"/>
      <c r="D168" s="243"/>
      <c r="H168" s="243"/>
    </row>
    <row r="169" spans="1:8" s="10" customFormat="1" ht="14.1" customHeight="1">
      <c r="A169" s="168"/>
      <c r="D169" s="243"/>
      <c r="H169" s="243"/>
    </row>
    <row r="170" spans="1:8" s="10" customFormat="1" ht="14.1" customHeight="1">
      <c r="A170" s="164"/>
      <c r="D170" s="243"/>
      <c r="H170" s="243"/>
    </row>
    <row r="171" spans="1:8" s="10" customFormat="1" ht="14.1" customHeight="1">
      <c r="A171" s="23"/>
      <c r="D171" s="243"/>
      <c r="H171" s="243"/>
    </row>
    <row r="172" spans="1:8" s="10" customFormat="1" ht="14.1" customHeight="1">
      <c r="A172" s="23"/>
      <c r="D172" s="243"/>
      <c r="H172" s="243"/>
    </row>
    <row r="173" spans="1:8" s="10" customFormat="1" ht="14.1" customHeight="1">
      <c r="A173" s="161"/>
      <c r="D173" s="243"/>
      <c r="H173" s="243"/>
    </row>
    <row r="174" spans="1:8" s="10" customFormat="1" ht="14.1" customHeight="1">
      <c r="A174" s="165"/>
      <c r="D174" s="243"/>
      <c r="H174" s="243"/>
    </row>
    <row r="175" spans="1:8" s="10" customFormat="1" ht="14.1" customHeight="1">
      <c r="A175" s="165"/>
      <c r="D175" s="243"/>
      <c r="H175" s="243"/>
    </row>
    <row r="176" spans="1:8" s="10" customFormat="1" ht="14.1" customHeight="1">
      <c r="A176" s="165"/>
      <c r="D176" s="243"/>
      <c r="H176" s="243"/>
    </row>
    <row r="177" spans="1:8" s="9" customFormat="1" ht="14.1" customHeight="1">
      <c r="A177" s="165"/>
      <c r="D177" s="243"/>
      <c r="H177" s="243"/>
    </row>
    <row r="178" spans="1:8" s="9" customFormat="1" ht="14.1" customHeight="1">
      <c r="A178" s="165"/>
      <c r="D178" s="243"/>
      <c r="H178" s="243"/>
    </row>
    <row r="179" spans="1:8" s="9" customFormat="1" ht="14.1" customHeight="1">
      <c r="A179" s="165"/>
      <c r="D179" s="243"/>
      <c r="H179" s="243"/>
    </row>
    <row r="180" spans="1:8" s="9" customFormat="1" ht="14.1" customHeight="1">
      <c r="A180" s="165"/>
      <c r="D180" s="243"/>
      <c r="H180" s="243"/>
    </row>
    <row r="181" spans="1:8" s="9" customFormat="1" ht="14.1" customHeight="1">
      <c r="A181" s="166"/>
      <c r="D181" s="243"/>
      <c r="H181" s="243"/>
    </row>
    <row r="182" spans="1:8" s="9" customFormat="1" ht="14.1" customHeight="1">
      <c r="A182" s="166"/>
      <c r="D182" s="243"/>
      <c r="H182" s="243"/>
    </row>
    <row r="183" spans="1:8" s="9" customFormat="1" ht="14.1" customHeight="1">
      <c r="A183" s="166"/>
      <c r="D183" s="243"/>
      <c r="H183" s="243"/>
    </row>
    <row r="184" spans="1:8" s="9" customFormat="1" ht="14.1" customHeight="1">
      <c r="A184" s="166"/>
      <c r="D184" s="243"/>
      <c r="H184" s="243"/>
    </row>
    <row r="185" spans="1:8" s="9" customFormat="1" ht="14.1" customHeight="1">
      <c r="A185" s="166"/>
      <c r="D185" s="243"/>
      <c r="H185" s="243"/>
    </row>
    <row r="186" spans="1:8" s="9" customFormat="1" ht="14.1" customHeight="1">
      <c r="A186" s="165"/>
      <c r="D186" s="243"/>
      <c r="H186" s="243"/>
    </row>
    <row r="187" spans="1:8" s="9" customFormat="1" ht="14.1" customHeight="1">
      <c r="A187" s="165"/>
      <c r="D187" s="243"/>
      <c r="H187" s="243"/>
    </row>
    <row r="188" spans="1:8" s="9" customFormat="1" ht="14.1" customHeight="1">
      <c r="A188" s="165"/>
      <c r="D188" s="243"/>
      <c r="H188" s="243"/>
    </row>
    <row r="189" spans="1:8" s="9" customFormat="1" ht="14.1" customHeight="1">
      <c r="A189" s="166"/>
      <c r="D189" s="243"/>
      <c r="H189" s="243"/>
    </row>
    <row r="190" spans="1:8" s="9" customFormat="1" ht="14.1" customHeight="1">
      <c r="A190" s="166"/>
      <c r="D190" s="243"/>
      <c r="H190" s="243"/>
    </row>
    <row r="191" spans="1:8" s="9" customFormat="1" ht="14.1" customHeight="1">
      <c r="A191" s="161"/>
      <c r="D191" s="243"/>
      <c r="H191" s="243"/>
    </row>
    <row r="192" spans="1:8" s="9" customFormat="1" ht="14.1" customHeight="1">
      <c r="A192" s="161"/>
      <c r="D192" s="243"/>
      <c r="H192" s="243"/>
    </row>
    <row r="193" spans="1:8" s="9" customFormat="1" ht="14.1" customHeight="1">
      <c r="A193" s="48"/>
      <c r="D193" s="243"/>
      <c r="H193" s="243"/>
    </row>
    <row r="194" spans="1:8" ht="14.1" customHeight="1">
      <c r="D194" s="243"/>
      <c r="H194" s="243"/>
    </row>
    <row r="195" spans="1:8" ht="14.1" customHeight="1">
      <c r="D195" s="243"/>
      <c r="H195" s="243"/>
    </row>
  </sheetData>
  <printOptions horizontalCentered="1"/>
  <pageMargins left="0.39370078740157483" right="0.39370078740157483" top="0.39370078740157483" bottom="0.39370078740157483" header="0.59055118110236227" footer="0.51181102362204722"/>
  <pageSetup paperSize="9" scale="48" fitToHeight="2" orientation="portrait" horizontalDpi="4294967295" r:id="rId1"/>
  <headerFooter alignWithMargins="0"/>
  <rowBreaks count="1" manualBreakCount="1">
    <brk id="89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6</vt:i4>
      </vt:variant>
    </vt:vector>
  </HeadingPairs>
  <TitlesOfParts>
    <vt:vector size="12" baseType="lpstr">
      <vt:lpstr>P&amp;L</vt:lpstr>
      <vt:lpstr>BS</vt:lpstr>
      <vt:lpstr>CF_en</vt:lpstr>
      <vt:lpstr>Segments</vt:lpstr>
      <vt:lpstr>KPIs quarterly</vt:lpstr>
      <vt:lpstr>KPIs YTD</vt:lpstr>
      <vt:lpstr>BS!Nyomtatási_terület</vt:lpstr>
      <vt:lpstr>CF_en!Nyomtatási_terület</vt:lpstr>
      <vt:lpstr>'KPIs quarterly'!Nyomtatási_terület</vt:lpstr>
      <vt:lpstr>'KPIs YTD'!Nyomtatási_terület</vt:lpstr>
      <vt:lpstr>'P&amp;L'!Nyomtatási_terület</vt:lpstr>
      <vt:lpstr>Segments!Nyomtatási_terület</vt:lpstr>
    </vt:vector>
  </TitlesOfParts>
  <Company>Magyar Telekom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teremi1mart105</dc:creator>
  <cp:lastModifiedBy>walfisch1ri906</cp:lastModifiedBy>
  <cp:lastPrinted>2014-11-05T09:26:42Z</cp:lastPrinted>
  <dcterms:created xsi:type="dcterms:W3CDTF">2011-11-09T16:57:31Z</dcterms:created>
  <dcterms:modified xsi:type="dcterms:W3CDTF">2014-11-05T15:02:38Z</dcterms:modified>
</cp:coreProperties>
</file>