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85" windowWidth="18780" windowHeight="11700" activeTab="3"/>
  </bookViews>
  <sheets>
    <sheet name="kumulált Csoport" sheetId="1" r:id="rId1"/>
    <sheet name="negyedéves Csoport" sheetId="2" r:id="rId2"/>
    <sheet name="kumulált szegmensek" sheetId="3" r:id="rId3"/>
    <sheet name="negyedéves szegmensek" sheetId="4" r:id="rId4"/>
  </sheets>
  <externalReferences>
    <externalReference r:id="rId5"/>
  </externalReferences>
  <definedNames>
    <definedName name="_xlnm.Print_Area" localSheetId="0">'kumulált Csoport'!$A$1:$M$51</definedName>
    <definedName name="_xlnm.Print_Area" localSheetId="2">'kumulált szegmensek'!$A$1:$I$64</definedName>
    <definedName name="_xlnm.Print_Area" localSheetId="1">'negyedéves Csoport'!$A$1:$M$33</definedName>
    <definedName name="_xlnm.Print_Area" localSheetId="3">'negyedéves szegmensek'!$A$1:$I$64</definedName>
  </definedNames>
  <calcPr calcId="125725"/>
</workbook>
</file>

<file path=xl/calcChain.xml><?xml version="1.0" encoding="utf-8"?>
<calcChain xmlns="http://schemas.openxmlformats.org/spreadsheetml/2006/main">
  <c r="D7" i="4"/>
  <c r="E7"/>
  <c r="F7"/>
  <c r="G7"/>
  <c r="H7"/>
  <c r="I7"/>
  <c r="J7"/>
  <c r="D10"/>
  <c r="D12" s="1"/>
  <c r="D17" s="1"/>
  <c r="E10"/>
  <c r="F10"/>
  <c r="F12" s="1"/>
  <c r="F17" s="1"/>
  <c r="G10"/>
  <c r="H10"/>
  <c r="H12" s="1"/>
  <c r="H17" s="1"/>
  <c r="I10"/>
  <c r="J10"/>
  <c r="E12"/>
  <c r="E17" s="1"/>
  <c r="G12"/>
  <c r="G17" s="1"/>
  <c r="I12"/>
  <c r="I17" s="1"/>
  <c r="D14"/>
  <c r="D16" s="1"/>
  <c r="E14"/>
  <c r="F14"/>
  <c r="F16" s="1"/>
  <c r="G14"/>
  <c r="H14"/>
  <c r="H16" s="1"/>
  <c r="I14"/>
  <c r="J14"/>
  <c r="E16"/>
  <c r="G16"/>
  <c r="I16"/>
  <c r="D21"/>
  <c r="E21"/>
  <c r="F21"/>
  <c r="G21"/>
  <c r="H21"/>
  <c r="I21"/>
  <c r="J21"/>
  <c r="D24"/>
  <c r="D26" s="1"/>
  <c r="D31" s="1"/>
  <c r="E24"/>
  <c r="F24"/>
  <c r="F26" s="1"/>
  <c r="F31" s="1"/>
  <c r="G24"/>
  <c r="H24"/>
  <c r="H26" s="1"/>
  <c r="H31" s="1"/>
  <c r="I24"/>
  <c r="J24"/>
  <c r="J26" s="1"/>
  <c r="E26"/>
  <c r="E31" s="1"/>
  <c r="G26"/>
  <c r="G31" s="1"/>
  <c r="I26"/>
  <c r="I31" s="1"/>
  <c r="D28"/>
  <c r="D30" s="1"/>
  <c r="E28"/>
  <c r="F28"/>
  <c r="F30" s="1"/>
  <c r="G28"/>
  <c r="H28"/>
  <c r="H30" s="1"/>
  <c r="I28"/>
  <c r="J28"/>
  <c r="J30" s="1"/>
  <c r="E30"/>
  <c r="G30"/>
  <c r="I30"/>
  <c r="D35"/>
  <c r="E35"/>
  <c r="F35"/>
  <c r="G35"/>
  <c r="H35"/>
  <c r="I35"/>
  <c r="J35"/>
  <c r="D38"/>
  <c r="D40" s="1"/>
  <c r="D45" s="1"/>
  <c r="E38"/>
  <c r="F38"/>
  <c r="F40" s="1"/>
  <c r="F45" s="1"/>
  <c r="G38"/>
  <c r="H38"/>
  <c r="H40" s="1"/>
  <c r="H45" s="1"/>
  <c r="I38"/>
  <c r="J38"/>
  <c r="E40"/>
  <c r="E45" s="1"/>
  <c r="G40"/>
  <c r="G45" s="1"/>
  <c r="I40"/>
  <c r="I45" s="1"/>
  <c r="J40"/>
  <c r="D42"/>
  <c r="D44" s="1"/>
  <c r="E42"/>
  <c r="F42"/>
  <c r="F44" s="1"/>
  <c r="G42"/>
  <c r="H42"/>
  <c r="H44" s="1"/>
  <c r="I42"/>
  <c r="J42"/>
  <c r="J44" s="1"/>
  <c r="E44"/>
  <c r="G44"/>
  <c r="I44"/>
  <c r="J45"/>
  <c r="D49"/>
  <c r="E49"/>
  <c r="F49"/>
  <c r="G49"/>
  <c r="H49"/>
  <c r="I49"/>
  <c r="J49"/>
  <c r="D52"/>
  <c r="D54" s="1"/>
  <c r="D59" s="1"/>
  <c r="E52"/>
  <c r="F52"/>
  <c r="F54" s="1"/>
  <c r="F59" s="1"/>
  <c r="G52"/>
  <c r="H52"/>
  <c r="H54" s="1"/>
  <c r="H59" s="1"/>
  <c r="I52"/>
  <c r="J52"/>
  <c r="J54" s="1"/>
  <c r="E54"/>
  <c r="E59" s="1"/>
  <c r="G54"/>
  <c r="G59" s="1"/>
  <c r="I54"/>
  <c r="I59" s="1"/>
  <c r="D56"/>
  <c r="D58" s="1"/>
  <c r="E56"/>
  <c r="F56"/>
  <c r="F58" s="1"/>
  <c r="G56"/>
  <c r="H56"/>
  <c r="H58" s="1"/>
  <c r="I56"/>
  <c r="J56"/>
  <c r="J58" s="1"/>
  <c r="E58"/>
  <c r="G58"/>
  <c r="I58"/>
  <c r="D12" i="3"/>
  <c r="E12"/>
  <c r="F12"/>
  <c r="G12"/>
  <c r="H12"/>
  <c r="I12"/>
  <c r="J12"/>
  <c r="D16"/>
  <c r="E16"/>
  <c r="F16"/>
  <c r="G16"/>
  <c r="H16"/>
  <c r="I16"/>
  <c r="J16"/>
  <c r="D17"/>
  <c r="E17"/>
  <c r="F17"/>
  <c r="G17"/>
  <c r="H17"/>
  <c r="I17"/>
  <c r="J17"/>
  <c r="D26"/>
  <c r="E26"/>
  <c r="F26"/>
  <c r="G26"/>
  <c r="H26"/>
  <c r="I26"/>
  <c r="J26"/>
  <c r="D30"/>
  <c r="E30"/>
  <c r="F30"/>
  <c r="G30"/>
  <c r="H30"/>
  <c r="I30"/>
  <c r="J30"/>
  <c r="D31"/>
  <c r="E31"/>
  <c r="F31"/>
  <c r="G31"/>
  <c r="H31"/>
  <c r="I31"/>
  <c r="J31"/>
  <c r="D40"/>
  <c r="E40"/>
  <c r="F40"/>
  <c r="G40"/>
  <c r="H40"/>
  <c r="I40"/>
  <c r="J40"/>
  <c r="D44"/>
  <c r="E44"/>
  <c r="F44"/>
  <c r="G44"/>
  <c r="H44"/>
  <c r="I44"/>
  <c r="J44"/>
  <c r="D45"/>
  <c r="E45"/>
  <c r="F45"/>
  <c r="G45"/>
  <c r="H45"/>
  <c r="I45"/>
  <c r="J45"/>
  <c r="D54"/>
  <c r="E54"/>
  <c r="F54"/>
  <c r="G54"/>
  <c r="H54"/>
  <c r="I54"/>
  <c r="J54"/>
  <c r="D58"/>
  <c r="E58"/>
  <c r="F58"/>
  <c r="G58"/>
  <c r="H58"/>
  <c r="I58"/>
  <c r="J58"/>
  <c r="D59"/>
  <c r="E59"/>
  <c r="F59"/>
  <c r="G59"/>
  <c r="H59"/>
  <c r="I59"/>
  <c r="J59"/>
  <c r="M5" i="2"/>
  <c r="N5"/>
  <c r="M8"/>
  <c r="N8"/>
  <c r="M9"/>
  <c r="N9"/>
  <c r="M10"/>
  <c r="N10"/>
  <c r="M12"/>
  <c r="M16" s="1"/>
  <c r="N12"/>
  <c r="M14"/>
  <c r="N14"/>
  <c r="D16"/>
  <c r="E16"/>
  <c r="F16"/>
  <c r="G16"/>
  <c r="H16"/>
  <c r="I16"/>
  <c r="J16"/>
  <c r="K16"/>
  <c r="L16"/>
  <c r="M18"/>
  <c r="M20" s="1"/>
  <c r="N18"/>
  <c r="D20"/>
  <c r="E20"/>
  <c r="F20"/>
  <c r="G20"/>
  <c r="H20"/>
  <c r="I20"/>
  <c r="J20"/>
  <c r="K20"/>
  <c r="L20"/>
  <c r="N20"/>
  <c r="D21"/>
  <c r="E21"/>
  <c r="F21"/>
  <c r="G21"/>
  <c r="H21"/>
  <c r="I21"/>
  <c r="J21"/>
  <c r="K21"/>
  <c r="L21"/>
  <c r="M21"/>
  <c r="M25"/>
  <c r="N25"/>
  <c r="M26"/>
  <c r="N26"/>
  <c r="M27"/>
  <c r="N27"/>
  <c r="L28"/>
  <c r="N28"/>
  <c r="D12" i="1"/>
  <c r="E12"/>
  <c r="F12"/>
  <c r="G12"/>
  <c r="H12"/>
  <c r="I12"/>
  <c r="J12"/>
  <c r="K12"/>
  <c r="L12"/>
  <c r="M12"/>
  <c r="N12"/>
  <c r="D16"/>
  <c r="E16"/>
  <c r="F16"/>
  <c r="G16"/>
  <c r="H16"/>
  <c r="I16"/>
  <c r="J16"/>
  <c r="K16"/>
  <c r="L16"/>
  <c r="M16"/>
  <c r="N16"/>
  <c r="D20"/>
  <c r="E20"/>
  <c r="F20"/>
  <c r="G20"/>
  <c r="H20"/>
  <c r="I20"/>
  <c r="J20"/>
  <c r="K20"/>
  <c r="L20"/>
  <c r="M20"/>
  <c r="N20"/>
  <c r="D21"/>
  <c r="E21"/>
  <c r="F21"/>
  <c r="G21"/>
  <c r="H21"/>
  <c r="I21"/>
  <c r="J21"/>
  <c r="K21"/>
  <c r="L21"/>
  <c r="M21"/>
  <c r="N21"/>
  <c r="D32"/>
  <c r="E32"/>
  <c r="F32"/>
  <c r="G32"/>
  <c r="H32"/>
  <c r="I32"/>
  <c r="J32"/>
  <c r="K32"/>
  <c r="L32"/>
  <c r="M32"/>
  <c r="N32"/>
  <c r="D34"/>
  <c r="E34"/>
  <c r="F34"/>
  <c r="G34"/>
  <c r="H34"/>
  <c r="I34"/>
  <c r="J34"/>
  <c r="K34"/>
  <c r="L34"/>
  <c r="M34"/>
  <c r="N34"/>
  <c r="D36"/>
  <c r="E36"/>
  <c r="F36"/>
  <c r="G36"/>
  <c r="H36"/>
  <c r="I36"/>
  <c r="J36"/>
  <c r="K36"/>
  <c r="L36"/>
  <c r="M36"/>
  <c r="N36"/>
  <c r="D38"/>
  <c r="E38"/>
  <c r="F38"/>
  <c r="G38"/>
  <c r="H38"/>
  <c r="I38"/>
  <c r="J38"/>
  <c r="K38"/>
  <c r="L38"/>
  <c r="M38"/>
  <c r="N38"/>
  <c r="D45"/>
  <c r="E45"/>
  <c r="F45"/>
  <c r="G45"/>
  <c r="H45"/>
  <c r="I45"/>
  <c r="J45"/>
  <c r="K45"/>
  <c r="L45"/>
  <c r="M45"/>
  <c r="N45"/>
  <c r="M28" i="2" l="1"/>
  <c r="J59" i="4"/>
  <c r="J31"/>
  <c r="N16" i="2"/>
  <c r="J16" i="4"/>
  <c r="J12"/>
  <c r="J17" s="1"/>
  <c r="N21" i="2"/>
</calcChain>
</file>

<file path=xl/sharedStrings.xml><?xml version="1.0" encoding="utf-8"?>
<sst xmlns="http://schemas.openxmlformats.org/spreadsheetml/2006/main" count="180" uniqueCount="48">
  <si>
    <t>Nettó adósságráta = Nettó adósság / (Nettó adósság + Összes tőke)</t>
  </si>
  <si>
    <t>Működéshez kapcsolódó EBITDA ráta = Működéshez kapcsolódó EBITDA / Összes bevétel</t>
  </si>
  <si>
    <t>EBITDA ráta = EBITDA / Összes bevétel</t>
  </si>
  <si>
    <t>Működéshez kapcsolódó EBITDA = vizsgálattal kapcsolatos költségek, végkielégítéssel kapcsolatos költségek és elhatárolások és a telekom adó nélkül számolt EBITDA</t>
  </si>
  <si>
    <t>EBITDA = Kamatok, adózás és értékcsökkenési leírás előtti eredmény</t>
  </si>
  <si>
    <t>Szabad cash flow</t>
  </si>
  <si>
    <t>Egyéb pénzügyi eszközök beszerzése /(eladása) - nettó</t>
  </si>
  <si>
    <t>Befektetési tevékenységből származó nettó cash-flow</t>
  </si>
  <si>
    <t>Üzleti tevékenységből származó nettó cash-flow</t>
  </si>
  <si>
    <t>Szabad cash flow levezetése</t>
  </si>
  <si>
    <t>Nettó adósságráta</t>
  </si>
  <si>
    <t>Nettó adósság+összes tőke</t>
  </si>
  <si>
    <t>Összes tőke</t>
  </si>
  <si>
    <t>Nettó adósság</t>
  </si>
  <si>
    <t>Mínusz: Egyéb rövid lejáratú pénzügyi eszközök</t>
  </si>
  <si>
    <t>Mínusz: Pénzeszközök</t>
  </si>
  <si>
    <t>Mínusz: Elhatárolt kamatköltség</t>
  </si>
  <si>
    <t>Egyéb pénzügyi kötelezettségek (hosszú lejáratú)</t>
  </si>
  <si>
    <t>Pénzügyi kötelezettségek kapcsolt vállalatok felé (hosszú lejáratú)</t>
  </si>
  <si>
    <t>Egyéb pénzügyi kötelezettségek (rövid lejáratú)</t>
  </si>
  <si>
    <t>Pénzügyi kötelezettségek kapcsolt vállalatok felé (rövid lejáratú)</t>
  </si>
  <si>
    <t>Nettó adósság és nettó adósságráta összegyeztetése</t>
  </si>
  <si>
    <t>EBITDA ráta</t>
  </si>
  <si>
    <t>Működéshez kapcsolódó EBITDA ráta</t>
  </si>
  <si>
    <t>Összes bevétel</t>
  </si>
  <si>
    <t>Működési erdmény</t>
  </si>
  <si>
    <t>Értékcsökkenési leírás és amortizáció</t>
  </si>
  <si>
    <t>Mínusz:</t>
  </si>
  <si>
    <t>EBITDA</t>
  </si>
  <si>
    <t>Telekom adó</t>
  </si>
  <si>
    <t>Végkielégítéssel kapcsolatos költségek és elhatárolások</t>
  </si>
  <si>
    <t>Vizsgálattal kapcsolatos költségek</t>
  </si>
  <si>
    <t>Rendkívüli tételek</t>
  </si>
  <si>
    <t>MŰKÖDÉSHEZ KAPCSOLÓDÓ EBITDA</t>
  </si>
  <si>
    <t>MÓDOSÍTOTT</t>
  </si>
  <si>
    <t>szep. 30</t>
  </si>
  <si>
    <t>jún. 30</t>
  </si>
  <si>
    <t>márc. 31</t>
  </si>
  <si>
    <t>dec. 31</t>
  </si>
  <si>
    <t>Működéshez kapcsolódó EBITDA és műkődési eredmény összeegyeztetése</t>
  </si>
  <si>
    <t>MONTENEGRÓ</t>
  </si>
  <si>
    <t>MACEDÓNIA</t>
  </si>
  <si>
    <t>Végkielégítéssel kapcsolatos költségek és elhatárolások és a telekom adó</t>
  </si>
  <si>
    <t>T-SYSTEMS MAGYARORSZÁG</t>
  </si>
  <si>
    <t xml:space="preserve">Vizsgálattal kapcsolatos költségek, végkielégítéssel kapcsolatos költségek és elhatárolások és a telekom adó </t>
  </si>
  <si>
    <t>TELEKOM MAGYARORSZÁG</t>
  </si>
  <si>
    <t>Működéshez kapcsolódó EBITDA és EBITDA összeegyeztetése</t>
  </si>
  <si>
    <t>márc. 31.</t>
  </si>
</sst>
</file>

<file path=xl/styles.xml><?xml version="1.0" encoding="utf-8"?>
<styleSheet xmlns="http://schemas.openxmlformats.org/spreadsheetml/2006/main">
  <numFmts count="13">
    <numFmt numFmtId="164" formatCode="0_)"/>
    <numFmt numFmtId="165" formatCode="#,##0\ ;\(#,##0\)"/>
    <numFmt numFmtId="166" formatCode="0.0%"/>
    <numFmt numFmtId="167" formatCode="_(* #,##0.0_);_(* \(#,##0.00\);_(* &quot;-&quot;??_);_(@_)"/>
    <numFmt numFmtId="168" formatCode="General_)"/>
    <numFmt numFmtId="169" formatCode="0.000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\60\4\7\:"/>
    <numFmt numFmtId="174" formatCode="0.00_)"/>
    <numFmt numFmtId="175" formatCode="&quot;fl&quot;#,##0.00_);[Red]\(&quot;fl&quot;#,##0.00\)"/>
    <numFmt numFmtId="176" formatCode="_(&quot;fl&quot;* #,##0_);_(&quot;fl&quot;* \(#,##0\);_(&quot;fl&quot;* &quot;-&quot;_);_(@_)"/>
  </numFmts>
  <fonts count="32">
    <font>
      <sz val="10"/>
      <name val="Times New Roman CE"/>
    </font>
    <font>
      <sz val="10"/>
      <name val="Times New Roman CE"/>
    </font>
    <font>
      <sz val="10"/>
      <name val="Times New Roman CE"/>
      <charset val="238"/>
    </font>
    <font>
      <b/>
      <sz val="10"/>
      <color indexed="8"/>
      <name val="Times New Roman CE"/>
      <family val="1"/>
      <charset val="238"/>
    </font>
    <font>
      <b/>
      <sz val="10"/>
      <color indexed="8"/>
      <name val="Times New Roman CE"/>
      <charset val="238"/>
    </font>
    <font>
      <b/>
      <sz val="10"/>
      <color indexed="8"/>
      <name val="CG Times"/>
      <family val="1"/>
    </font>
    <font>
      <sz val="10"/>
      <name val="Helv"/>
      <charset val="238"/>
    </font>
    <font>
      <b/>
      <sz val="10"/>
      <name val="Times New Roman CE"/>
      <family val="1"/>
      <charset val="238"/>
    </font>
    <font>
      <i/>
      <sz val="10"/>
      <name val="CG Times"/>
      <family val="1"/>
    </font>
    <font>
      <b/>
      <sz val="10"/>
      <name val="CG Times"/>
      <family val="1"/>
    </font>
    <font>
      <sz val="10"/>
      <name val="Arial"/>
      <family val="2"/>
      <charset val="238"/>
    </font>
    <font>
      <b/>
      <sz val="10"/>
      <color indexed="10"/>
      <name val="Times New Roman CE"/>
      <family val="1"/>
      <charset val="238"/>
    </font>
    <font>
      <b/>
      <i/>
      <sz val="10"/>
      <name val="CG Times"/>
      <family val="1"/>
    </font>
    <font>
      <b/>
      <sz val="10"/>
      <color rgb="FFFF0000"/>
      <name val="Times New Roman CE"/>
      <family val="1"/>
      <charset val="238"/>
    </font>
    <font>
      <sz val="10"/>
      <color indexed="8"/>
      <name val="Times New Roman CE"/>
    </font>
    <font>
      <b/>
      <sz val="10"/>
      <color indexed="8"/>
      <name val="Times New Roman"/>
      <family val="1"/>
      <charset val="238"/>
    </font>
    <font>
      <sz val="10"/>
      <color rgb="FFFF0000"/>
      <name val="Times New Roman CE"/>
    </font>
    <font>
      <sz val="10"/>
      <color indexed="10"/>
      <name val="Times New Roman CE"/>
    </font>
    <font>
      <b/>
      <sz val="12"/>
      <color indexed="8"/>
      <name val="Times New Roman CE"/>
      <charset val="238"/>
    </font>
    <font>
      <sz val="10"/>
      <name val="Arial CE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12"/>
      <name val="Arial"/>
      <family val="2"/>
      <charset val="238"/>
    </font>
    <font>
      <b/>
      <sz val="12"/>
      <color indexed="8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9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52">
    <xf numFmtId="0" fontId="0" fillId="0" borderId="0"/>
    <xf numFmtId="9" fontId="10" fillId="0" borderId="0" applyFont="0" applyFill="0" applyBorder="0" applyAlignment="0" applyProtection="0"/>
    <xf numFmtId="0" fontId="6" fillId="0" borderId="0"/>
    <xf numFmtId="164" fontId="1" fillId="0" borderId="0"/>
    <xf numFmtId="0" fontId="19" fillId="0" borderId="0"/>
    <xf numFmtId="167" fontId="20" fillId="0" borderId="0" applyFill="0" applyBorder="0" applyAlignment="0"/>
    <xf numFmtId="168" fontId="20" fillId="0" borderId="0" applyFill="0" applyBorder="0" applyAlignment="0"/>
    <xf numFmtId="169" fontId="20" fillId="0" borderId="0" applyFill="0" applyBorder="0" applyAlignment="0"/>
    <xf numFmtId="170" fontId="20" fillId="0" borderId="0" applyFill="0" applyBorder="0" applyAlignment="0"/>
    <xf numFmtId="171" fontId="20" fillId="0" borderId="0" applyFill="0" applyBorder="0" applyAlignment="0"/>
    <xf numFmtId="167" fontId="20" fillId="0" borderId="0" applyFill="0" applyBorder="0" applyAlignment="0"/>
    <xf numFmtId="172" fontId="20" fillId="0" borderId="0" applyFill="0" applyBorder="0" applyAlignment="0"/>
    <xf numFmtId="168" fontId="20" fillId="0" borderId="0" applyFill="0" applyBorder="0" applyAlignment="0"/>
    <xf numFmtId="0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4" fontId="22" fillId="0" borderId="0" applyFill="0" applyBorder="0" applyAlignment="0"/>
    <xf numFmtId="38" fontId="23" fillId="0" borderId="8">
      <alignment vertical="center"/>
    </xf>
    <xf numFmtId="167" fontId="20" fillId="0" borderId="0" applyFill="0" applyBorder="0" applyAlignment="0"/>
    <xf numFmtId="168" fontId="20" fillId="0" borderId="0" applyFill="0" applyBorder="0" applyAlignment="0"/>
    <xf numFmtId="167" fontId="20" fillId="0" borderId="0" applyFill="0" applyBorder="0" applyAlignment="0"/>
    <xf numFmtId="172" fontId="20" fillId="0" borderId="0" applyFill="0" applyBorder="0" applyAlignment="0"/>
    <xf numFmtId="168" fontId="20" fillId="0" borderId="0" applyFill="0" applyBorder="0" applyAlignment="0"/>
    <xf numFmtId="38" fontId="24" fillId="3" borderId="0" applyNumberFormat="0" applyBorder="0" applyAlignment="0" applyProtection="0"/>
    <xf numFmtId="0" fontId="25" fillId="0" borderId="9" applyNumberFormat="0" applyAlignment="0" applyProtection="0">
      <alignment horizontal="left" vertical="center"/>
    </xf>
    <xf numFmtId="0" fontId="25" fillId="0" borderId="10">
      <alignment horizontal="left" vertical="center"/>
    </xf>
    <xf numFmtId="0" fontId="26" fillId="0" borderId="0" applyNumberFormat="0" applyFill="0" applyBorder="0" applyAlignment="0" applyProtection="0">
      <alignment vertical="top"/>
      <protection locked="0"/>
    </xf>
    <xf numFmtId="10" fontId="24" fillId="5" borderId="11" applyNumberFormat="0" applyBorder="0" applyAlignment="0" applyProtection="0"/>
    <xf numFmtId="167" fontId="20" fillId="0" borderId="0" applyFill="0" applyBorder="0" applyAlignment="0"/>
    <xf numFmtId="168" fontId="20" fillId="0" borderId="0" applyFill="0" applyBorder="0" applyAlignment="0"/>
    <xf numFmtId="167" fontId="20" fillId="0" borderId="0" applyFill="0" applyBorder="0" applyAlignment="0"/>
    <xf numFmtId="172" fontId="20" fillId="0" borderId="0" applyFill="0" applyBorder="0" applyAlignment="0"/>
    <xf numFmtId="168" fontId="20" fillId="0" borderId="0" applyFill="0" applyBorder="0" applyAlignment="0"/>
    <xf numFmtId="174" fontId="27" fillId="0" borderId="0"/>
    <xf numFmtId="0" fontId="10" fillId="0" borderId="0"/>
    <xf numFmtId="0" fontId="28" fillId="0" borderId="0"/>
    <xf numFmtId="164" fontId="1" fillId="0" borderId="0"/>
    <xf numFmtId="17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0" fontId="10" fillId="0" borderId="0" applyFont="0" applyFill="0" applyBorder="0" applyAlignment="0" applyProtection="0"/>
    <xf numFmtId="175" fontId="20" fillId="0" borderId="0" applyFont="0" applyFill="0" applyBorder="0" applyAlignment="0" applyProtection="0"/>
    <xf numFmtId="167" fontId="20" fillId="0" borderId="0" applyFill="0" applyBorder="0" applyAlignment="0"/>
    <xf numFmtId="168" fontId="20" fillId="0" borderId="0" applyFill="0" applyBorder="0" applyAlignment="0"/>
    <xf numFmtId="167" fontId="20" fillId="0" borderId="0" applyFill="0" applyBorder="0" applyAlignment="0"/>
    <xf numFmtId="172" fontId="20" fillId="0" borderId="0" applyFill="0" applyBorder="0" applyAlignment="0"/>
    <xf numFmtId="168" fontId="20" fillId="0" borderId="0" applyFill="0" applyBorder="0" applyAlignment="0"/>
    <xf numFmtId="49" fontId="22" fillId="0" borderId="0" applyFill="0" applyBorder="0" applyAlignment="0"/>
    <xf numFmtId="175" fontId="20" fillId="0" borderId="0" applyFill="0" applyBorder="0" applyAlignment="0"/>
    <xf numFmtId="176" fontId="20" fillId="0" borderId="0" applyFill="0" applyBorder="0" applyAlignment="0"/>
  </cellStyleXfs>
  <cellXfs count="152">
    <xf numFmtId="0" fontId="0" fillId="0" borderId="0" xfId="0"/>
    <xf numFmtId="164" fontId="1" fillId="2" borderId="0" xfId="0" applyNumberFormat="1" applyFont="1" applyFill="1"/>
    <xf numFmtId="164" fontId="2" fillId="2" borderId="0" xfId="0" applyNumberFormat="1" applyFont="1" applyFill="1" applyBorder="1"/>
    <xf numFmtId="165" fontId="3" fillId="3" borderId="1" xfId="0" applyNumberFormat="1" applyFont="1" applyFill="1" applyBorder="1" applyAlignment="1" applyProtection="1">
      <alignment horizontal="right"/>
    </xf>
    <xf numFmtId="165" fontId="3" fillId="2" borderId="1" xfId="0" applyNumberFormat="1" applyFont="1" applyFill="1" applyBorder="1" applyAlignment="1" applyProtection="1">
      <alignment horizontal="right"/>
    </xf>
    <xf numFmtId="165" fontId="3" fillId="2" borderId="2" xfId="0" applyNumberFormat="1" applyFont="1" applyFill="1" applyBorder="1" applyAlignment="1" applyProtection="1">
      <alignment horizontal="right"/>
    </xf>
    <xf numFmtId="37" fontId="3" fillId="3" borderId="2" xfId="0" applyNumberFormat="1" applyFont="1" applyFill="1" applyBorder="1" applyAlignment="1" applyProtection="1">
      <alignment horizontal="left" vertical="center"/>
    </xf>
    <xf numFmtId="164" fontId="3" fillId="3" borderId="1" xfId="0" applyNumberFormat="1" applyFont="1" applyFill="1" applyBorder="1" applyAlignment="1" applyProtection="1">
      <alignment horizontal="left" vertical="center"/>
    </xf>
    <xf numFmtId="164" fontId="4" fillId="3" borderId="1" xfId="0" applyNumberFormat="1" applyFont="1" applyFill="1" applyBorder="1" applyAlignment="1" applyProtection="1">
      <alignment horizontal="left" vertical="center"/>
    </xf>
    <xf numFmtId="165" fontId="3" fillId="3" borderId="0" xfId="0" applyNumberFormat="1" applyFont="1" applyFill="1" applyBorder="1" applyAlignment="1" applyProtection="1">
      <alignment horizontal="right"/>
    </xf>
    <xf numFmtId="165" fontId="3" fillId="2" borderId="0" xfId="0" applyNumberFormat="1" applyFont="1" applyFill="1" applyBorder="1" applyAlignment="1" applyProtection="1">
      <alignment horizontal="right"/>
    </xf>
    <xf numFmtId="165" fontId="3" fillId="2" borderId="3" xfId="0" applyNumberFormat="1" applyFont="1" applyFill="1" applyBorder="1" applyAlignment="1" applyProtection="1">
      <alignment horizontal="right"/>
    </xf>
    <xf numFmtId="164" fontId="1" fillId="3" borderId="3" xfId="0" applyNumberFormat="1" applyFont="1" applyFill="1" applyBorder="1" applyAlignment="1">
      <alignment horizontal="left" vertical="center"/>
    </xf>
    <xf numFmtId="37" fontId="5" fillId="3" borderId="0" xfId="0" applyNumberFormat="1" applyFont="1" applyFill="1" applyBorder="1" applyAlignment="1" applyProtection="1">
      <alignment horizontal="left" vertical="center"/>
    </xf>
    <xf numFmtId="0" fontId="6" fillId="3" borderId="0" xfId="2" applyFont="1" applyFill="1" applyBorder="1" applyAlignment="1">
      <alignment horizontal="left" vertical="center"/>
    </xf>
    <xf numFmtId="37" fontId="5" fillId="3" borderId="3" xfId="0" applyNumberFormat="1" applyFont="1" applyFill="1" applyBorder="1" applyAlignment="1" applyProtection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37" fontId="8" fillId="3" borderId="0" xfId="2" applyNumberFormat="1" applyFont="1" applyFill="1" applyBorder="1" applyAlignment="1" applyProtection="1">
      <alignment horizontal="left" vertical="center"/>
    </xf>
    <xf numFmtId="37" fontId="9" fillId="3" borderId="0" xfId="2" applyNumberFormat="1" applyFont="1" applyFill="1" applyBorder="1" applyAlignment="1" applyProtection="1">
      <alignment horizontal="left" vertical="center"/>
    </xf>
    <xf numFmtId="164" fontId="1" fillId="3" borderId="0" xfId="0" applyNumberFormat="1" applyFont="1" applyFill="1"/>
    <xf numFmtId="164" fontId="1" fillId="2" borderId="3" xfId="0" applyNumberFormat="1" applyFont="1" applyFill="1" applyBorder="1"/>
    <xf numFmtId="164" fontId="1" fillId="3" borderId="0" xfId="0" applyNumberFormat="1" applyFont="1" applyFill="1" applyBorder="1" applyAlignment="1">
      <alignment horizontal="left" vertical="center"/>
    </xf>
    <xf numFmtId="164" fontId="4" fillId="3" borderId="0" xfId="0" applyNumberFormat="1" applyFont="1" applyFill="1" applyBorder="1" applyAlignment="1" applyProtection="1">
      <alignment horizontal="left" vertical="center"/>
    </xf>
    <xf numFmtId="37" fontId="3" fillId="3" borderId="0" xfId="0" applyNumberFormat="1" applyFont="1" applyFill="1" applyAlignment="1" applyProtection="1">
      <alignment horizontal="center"/>
    </xf>
    <xf numFmtId="37" fontId="3" fillId="2" borderId="0" xfId="0" applyNumberFormat="1" applyFont="1" applyFill="1" applyAlignment="1" applyProtection="1">
      <alignment horizontal="center"/>
    </xf>
    <xf numFmtId="37" fontId="3" fillId="2" borderId="3" xfId="0" applyNumberFormat="1" applyFont="1" applyFill="1" applyBorder="1" applyAlignment="1" applyProtection="1">
      <alignment horizontal="center"/>
    </xf>
    <xf numFmtId="37" fontId="3" fillId="3" borderId="3" xfId="0" applyNumberFormat="1" applyFont="1" applyFill="1" applyBorder="1" applyAlignment="1" applyProtection="1">
      <alignment horizontal="left" vertical="center"/>
    </xf>
    <xf numFmtId="164" fontId="3" fillId="3" borderId="0" xfId="0" applyNumberFormat="1" applyFont="1" applyFill="1" applyBorder="1" applyAlignment="1" applyProtection="1">
      <alignment horizontal="left" vertical="center"/>
    </xf>
    <xf numFmtId="166" fontId="3" fillId="3" borderId="4" xfId="1" applyNumberFormat="1" applyFont="1" applyFill="1" applyBorder="1" applyAlignment="1" applyProtection="1">
      <alignment horizontal="right"/>
    </xf>
    <xf numFmtId="166" fontId="3" fillId="2" borderId="4" xfId="1" applyNumberFormat="1" applyFont="1" applyFill="1" applyBorder="1" applyAlignment="1" applyProtection="1">
      <alignment horizontal="right"/>
    </xf>
    <xf numFmtId="166" fontId="3" fillId="2" borderId="5" xfId="1" applyNumberFormat="1" applyFont="1" applyFill="1" applyBorder="1" applyAlignment="1" applyProtection="1">
      <alignment horizontal="right"/>
    </xf>
    <xf numFmtId="166" fontId="11" fillId="2" borderId="4" xfId="1" applyNumberFormat="1" applyFont="1" applyFill="1" applyBorder="1" applyAlignment="1" applyProtection="1">
      <alignment horizontal="right"/>
    </xf>
    <xf numFmtId="37" fontId="5" fillId="3" borderId="5" xfId="0" applyNumberFormat="1" applyFont="1" applyFill="1" applyBorder="1" applyAlignment="1" applyProtection="1">
      <alignment horizontal="left" vertical="center"/>
    </xf>
    <xf numFmtId="37" fontId="5" fillId="3" borderId="4" xfId="0" applyNumberFormat="1" applyFont="1" applyFill="1" applyBorder="1" applyAlignment="1" applyProtection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164" fontId="1" fillId="3" borderId="0" xfId="0" applyNumberFormat="1" applyFont="1" applyFill="1" applyBorder="1"/>
    <xf numFmtId="164" fontId="1" fillId="2" borderId="0" xfId="0" applyNumberFormat="1" applyFont="1" applyFill="1" applyBorder="1"/>
    <xf numFmtId="37" fontId="12" fillId="3" borderId="0" xfId="2" applyNumberFormat="1" applyFont="1" applyFill="1" applyBorder="1" applyAlignment="1" applyProtection="1">
      <alignment horizontal="left" vertical="center"/>
    </xf>
    <xf numFmtId="165" fontId="11" fillId="2" borderId="0" xfId="0" applyNumberFormat="1" applyFont="1" applyFill="1" applyBorder="1" applyAlignment="1" applyProtection="1">
      <alignment horizontal="right"/>
    </xf>
    <xf numFmtId="165" fontId="3" fillId="4" borderId="0" xfId="0" applyNumberFormat="1" applyFont="1" applyFill="1" applyBorder="1" applyAlignment="1" applyProtection="1">
      <alignment horizontal="right"/>
    </xf>
    <xf numFmtId="165" fontId="13" fillId="2" borderId="0" xfId="0" applyNumberFormat="1" applyFont="1" applyFill="1" applyBorder="1" applyAlignment="1" applyProtection="1">
      <alignment horizontal="right"/>
    </xf>
    <xf numFmtId="165" fontId="11" fillId="3" borderId="0" xfId="0" applyNumberFormat="1" applyFont="1" applyFill="1" applyBorder="1" applyAlignment="1" applyProtection="1">
      <alignment horizontal="right"/>
    </xf>
    <xf numFmtId="165" fontId="13" fillId="3" borderId="0" xfId="0" applyNumberFormat="1" applyFont="1" applyFill="1" applyBorder="1" applyAlignment="1" applyProtection="1">
      <alignment horizontal="right"/>
    </xf>
    <xf numFmtId="166" fontId="5" fillId="3" borderId="4" xfId="1" applyNumberFormat="1" applyFont="1" applyFill="1" applyBorder="1" applyAlignment="1" applyProtection="1">
      <alignment horizontal="right"/>
    </xf>
    <xf numFmtId="166" fontId="5" fillId="2" borderId="4" xfId="1" applyNumberFormat="1" applyFont="1" applyFill="1" applyBorder="1" applyAlignment="1" applyProtection="1">
      <alignment horizontal="right"/>
    </xf>
    <xf numFmtId="166" fontId="5" fillId="2" borderId="5" xfId="1" applyNumberFormat="1" applyFont="1" applyFill="1" applyBorder="1" applyAlignment="1" applyProtection="1">
      <alignment horizontal="right"/>
    </xf>
    <xf numFmtId="164" fontId="14" fillId="3" borderId="5" xfId="0" applyNumberFormat="1" applyFont="1" applyFill="1" applyBorder="1" applyAlignment="1" applyProtection="1">
      <alignment horizontal="left" vertical="center"/>
    </xf>
    <xf numFmtId="164" fontId="14" fillId="3" borderId="4" xfId="0" applyNumberFormat="1" applyFont="1" applyFill="1" applyBorder="1" applyAlignment="1" applyProtection="1">
      <alignment horizontal="left" vertical="center"/>
    </xf>
    <xf numFmtId="37" fontId="15" fillId="3" borderId="4" xfId="3" applyNumberFormat="1" applyFont="1" applyFill="1" applyBorder="1" applyAlignment="1" applyProtection="1">
      <alignment horizontal="left" vertical="center"/>
    </xf>
    <xf numFmtId="166" fontId="5" fillId="3" borderId="0" xfId="1" applyNumberFormat="1" applyFont="1" applyFill="1" applyBorder="1" applyAlignment="1" applyProtection="1">
      <alignment horizontal="right"/>
    </xf>
    <xf numFmtId="166" fontId="5" fillId="2" borderId="0" xfId="1" applyNumberFormat="1" applyFont="1" applyFill="1" applyBorder="1" applyAlignment="1" applyProtection="1">
      <alignment horizontal="right"/>
    </xf>
    <xf numFmtId="166" fontId="5" fillId="2" borderId="3" xfId="1" applyNumberFormat="1" applyFont="1" applyFill="1" applyBorder="1" applyAlignment="1" applyProtection="1">
      <alignment horizontal="right"/>
    </xf>
    <xf numFmtId="37" fontId="3" fillId="3" borderId="0" xfId="0" applyNumberFormat="1" applyFont="1" applyFill="1" applyBorder="1" applyAlignment="1" applyProtection="1">
      <alignment horizontal="left" vertical="center"/>
    </xf>
    <xf numFmtId="37" fontId="3" fillId="3" borderId="0" xfId="0" applyNumberFormat="1" applyFont="1" applyFill="1" applyBorder="1" applyAlignment="1" applyProtection="1">
      <alignment horizontal="center"/>
    </xf>
    <xf numFmtId="37" fontId="3" fillId="2" borderId="0" xfId="0" applyNumberFormat="1" applyFont="1" applyFill="1" applyBorder="1" applyAlignment="1" applyProtection="1">
      <alignment horizontal="center"/>
    </xf>
    <xf numFmtId="164" fontId="1" fillId="3" borderId="4" xfId="0" applyNumberFormat="1" applyFont="1" applyFill="1" applyBorder="1"/>
    <xf numFmtId="164" fontId="1" fillId="3" borderId="5" xfId="0" applyNumberFormat="1" applyFont="1" applyFill="1" applyBorder="1"/>
    <xf numFmtId="164" fontId="16" fillId="3" borderId="4" xfId="0" applyNumberFormat="1" applyFont="1" applyFill="1" applyBorder="1"/>
    <xf numFmtId="164" fontId="17" fillId="3" borderId="4" xfId="0" applyNumberFormat="1" applyFont="1" applyFill="1" applyBorder="1" applyAlignment="1">
      <alignment horizontal="center"/>
    </xf>
    <xf numFmtId="164" fontId="18" fillId="3" borderId="5" xfId="0" applyNumberFormat="1" applyFont="1" applyFill="1" applyBorder="1" applyAlignment="1" applyProtection="1">
      <alignment horizontal="left" vertical="center" wrapText="1"/>
    </xf>
    <xf numFmtId="164" fontId="18" fillId="3" borderId="4" xfId="0" applyNumberFormat="1" applyFont="1" applyFill="1" applyBorder="1" applyAlignment="1" applyProtection="1">
      <alignment horizontal="left" vertical="center" wrapText="1"/>
    </xf>
    <xf numFmtId="37" fontId="7" fillId="3" borderId="0" xfId="4" quotePrefix="1" applyNumberFormat="1" applyFont="1" applyFill="1" applyBorder="1" applyAlignment="1" applyProtection="1">
      <alignment horizontal="center"/>
    </xf>
    <xf numFmtId="37" fontId="7" fillId="3" borderId="0" xfId="4" applyNumberFormat="1" applyFont="1" applyFill="1" applyBorder="1" applyAlignment="1" applyProtection="1">
      <alignment horizontal="center"/>
    </xf>
    <xf numFmtId="37" fontId="7" fillId="3" borderId="3" xfId="4" quotePrefix="1" applyNumberFormat="1" applyFont="1" applyFill="1" applyBorder="1" applyAlignment="1" applyProtection="1">
      <alignment horizontal="center"/>
    </xf>
    <xf numFmtId="37" fontId="7" fillId="3" borderId="3" xfId="4" applyNumberFormat="1" applyFont="1" applyFill="1" applyBorder="1" applyAlignment="1" applyProtection="1">
      <alignment horizontal="center"/>
    </xf>
    <xf numFmtId="164" fontId="18" fillId="3" borderId="3" xfId="0" applyNumberFormat="1" applyFont="1" applyFill="1" applyBorder="1" applyAlignment="1" applyProtection="1">
      <alignment horizontal="left" vertical="center" wrapText="1"/>
    </xf>
    <xf numFmtId="164" fontId="18" fillId="3" borderId="0" xfId="0" applyNumberFormat="1" applyFont="1" applyFill="1" applyBorder="1" applyAlignment="1" applyProtection="1">
      <alignment horizontal="left" vertical="center" wrapText="1"/>
    </xf>
    <xf numFmtId="0" fontId="7" fillId="3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/>
    </xf>
    <xf numFmtId="164" fontId="0" fillId="6" borderId="0" xfId="0" applyNumberFormat="1" applyFill="1"/>
    <xf numFmtId="164" fontId="0" fillId="6" borderId="3" xfId="0" applyNumberFormat="1" applyFill="1" applyBorder="1"/>
    <xf numFmtId="164" fontId="2" fillId="6" borderId="0" xfId="0" applyNumberFormat="1" applyFont="1" applyFill="1" applyBorder="1"/>
    <xf numFmtId="164" fontId="2" fillId="6" borderId="3" xfId="0" applyNumberFormat="1" applyFont="1" applyFill="1" applyBorder="1"/>
    <xf numFmtId="165" fontId="3" fillId="6" borderId="1" xfId="0" applyNumberFormat="1" applyFont="1" applyFill="1" applyBorder="1" applyAlignment="1" applyProtection="1">
      <alignment horizontal="right"/>
    </xf>
    <xf numFmtId="165" fontId="3" fillId="6" borderId="2" xfId="0" applyNumberFormat="1" applyFont="1" applyFill="1" applyBorder="1" applyAlignment="1" applyProtection="1">
      <alignment horizontal="right"/>
    </xf>
    <xf numFmtId="165" fontId="3" fillId="3" borderId="12" xfId="0" applyNumberFormat="1" applyFont="1" applyFill="1" applyBorder="1" applyAlignment="1" applyProtection="1">
      <alignment horizontal="right"/>
    </xf>
    <xf numFmtId="37" fontId="3" fillId="3" borderId="2" xfId="0" applyNumberFormat="1" applyFont="1" applyFill="1" applyBorder="1" applyProtection="1"/>
    <xf numFmtId="164" fontId="3" fillId="3" borderId="1" xfId="0" applyNumberFormat="1" applyFont="1" applyFill="1" applyBorder="1" applyAlignment="1" applyProtection="1">
      <alignment horizontal="left"/>
    </xf>
    <xf numFmtId="164" fontId="4" fillId="3" borderId="1" xfId="0" applyNumberFormat="1" applyFont="1" applyFill="1" applyBorder="1" applyAlignment="1" applyProtection="1">
      <alignment horizontal="left"/>
    </xf>
    <xf numFmtId="165" fontId="3" fillId="6" borderId="0" xfId="0" applyNumberFormat="1" applyFont="1" applyFill="1" applyBorder="1" applyAlignment="1" applyProtection="1">
      <alignment horizontal="right"/>
    </xf>
    <xf numFmtId="165" fontId="3" fillId="6" borderId="3" xfId="0" applyNumberFormat="1" applyFont="1" applyFill="1" applyBorder="1" applyAlignment="1" applyProtection="1">
      <alignment horizontal="right"/>
    </xf>
    <xf numFmtId="164" fontId="1" fillId="3" borderId="3" xfId="0" applyNumberFormat="1" applyFont="1" applyFill="1" applyBorder="1"/>
    <xf numFmtId="37" fontId="5" fillId="3" borderId="0" xfId="0" applyNumberFormat="1" applyFont="1" applyFill="1" applyBorder="1" applyProtection="1"/>
    <xf numFmtId="0" fontId="6" fillId="3" borderId="0" xfId="2" applyFont="1" applyFill="1" applyBorder="1"/>
    <xf numFmtId="37" fontId="5" fillId="3" borderId="3" xfId="0" applyNumberFormat="1" applyFont="1" applyFill="1" applyBorder="1" applyProtection="1"/>
    <xf numFmtId="0" fontId="15" fillId="3" borderId="0" xfId="38" applyFont="1" applyFill="1" applyBorder="1"/>
    <xf numFmtId="0" fontId="7" fillId="3" borderId="0" xfId="0" applyFont="1" applyFill="1" applyBorder="1" applyAlignment="1">
      <alignment vertical="top"/>
    </xf>
    <xf numFmtId="37" fontId="8" fillId="3" borderId="0" xfId="2" applyNumberFormat="1" applyFont="1" applyFill="1" applyBorder="1" applyProtection="1"/>
    <xf numFmtId="165" fontId="3" fillId="3" borderId="13" xfId="0" applyNumberFormat="1" applyFont="1" applyFill="1" applyBorder="1" applyAlignment="1" applyProtection="1">
      <alignment horizontal="right"/>
    </xf>
    <xf numFmtId="166" fontId="3" fillId="3" borderId="0" xfId="1" applyNumberFormat="1" applyFont="1" applyFill="1" applyBorder="1" applyAlignment="1" applyProtection="1">
      <alignment horizontal="right"/>
    </xf>
    <xf numFmtId="166" fontId="3" fillId="6" borderId="0" xfId="1" applyNumberFormat="1" applyFont="1" applyFill="1" applyBorder="1" applyAlignment="1" applyProtection="1">
      <alignment horizontal="right"/>
    </xf>
    <xf numFmtId="166" fontId="3" fillId="6" borderId="3" xfId="1" applyNumberFormat="1" applyFont="1" applyFill="1" applyBorder="1" applyAlignment="1" applyProtection="1">
      <alignment horizontal="right"/>
    </xf>
    <xf numFmtId="166" fontId="11" fillId="6" borderId="0" xfId="1" applyNumberFormat="1" applyFont="1" applyFill="1" applyBorder="1" applyAlignment="1" applyProtection="1">
      <alignment horizontal="right"/>
    </xf>
    <xf numFmtId="164" fontId="4" fillId="3" borderId="0" xfId="0" applyNumberFormat="1" applyFont="1" applyFill="1" applyAlignment="1" applyProtection="1">
      <alignment horizontal="left"/>
    </xf>
    <xf numFmtId="166" fontId="5" fillId="6" borderId="4" xfId="1" applyNumberFormat="1" applyFont="1" applyFill="1" applyBorder="1" applyAlignment="1" applyProtection="1">
      <alignment horizontal="right"/>
    </xf>
    <xf numFmtId="166" fontId="5" fillId="6" borderId="5" xfId="1" applyNumberFormat="1" applyFont="1" applyFill="1" applyBorder="1" applyAlignment="1" applyProtection="1">
      <alignment horizontal="right"/>
    </xf>
    <xf numFmtId="164" fontId="14" fillId="3" borderId="5" xfId="0" applyNumberFormat="1" applyFont="1" applyFill="1" applyBorder="1" applyProtection="1"/>
    <xf numFmtId="164" fontId="14" fillId="3" borderId="4" xfId="0" applyNumberFormat="1" applyFont="1" applyFill="1" applyBorder="1" applyProtection="1"/>
    <xf numFmtId="37" fontId="15" fillId="3" borderId="4" xfId="3" applyNumberFormat="1" applyFont="1" applyFill="1" applyBorder="1" applyProtection="1"/>
    <xf numFmtId="166" fontId="5" fillId="6" borderId="0" xfId="1" applyNumberFormat="1" applyFont="1" applyFill="1" applyBorder="1" applyAlignment="1" applyProtection="1">
      <alignment horizontal="right"/>
    </xf>
    <xf numFmtId="166" fontId="5" fillId="6" borderId="3" xfId="1" applyNumberFormat="1" applyFont="1" applyFill="1" applyBorder="1" applyAlignment="1" applyProtection="1">
      <alignment horizontal="right"/>
    </xf>
    <xf numFmtId="37" fontId="3" fillId="3" borderId="3" xfId="0" applyNumberFormat="1" applyFont="1" applyFill="1" applyBorder="1" applyProtection="1"/>
    <xf numFmtId="37" fontId="3" fillId="3" borderId="0" xfId="0" applyNumberFormat="1" applyFont="1" applyFill="1" applyBorder="1" applyProtection="1"/>
    <xf numFmtId="164" fontId="3" fillId="3" borderId="0" xfId="0" applyNumberFormat="1" applyFont="1" applyFill="1" applyBorder="1" applyAlignment="1" applyProtection="1">
      <alignment horizontal="right"/>
    </xf>
    <xf numFmtId="37" fontId="3" fillId="6" borderId="0" xfId="0" applyNumberFormat="1" applyFont="1" applyFill="1" applyBorder="1" applyAlignment="1" applyProtection="1">
      <alignment horizontal="center"/>
    </xf>
    <xf numFmtId="37" fontId="3" fillId="6" borderId="3" xfId="0" applyNumberFormat="1" applyFont="1" applyFill="1" applyBorder="1" applyAlignment="1" applyProtection="1">
      <alignment horizontal="center"/>
    </xf>
    <xf numFmtId="164" fontId="3" fillId="3" borderId="0" xfId="0" applyNumberFormat="1" applyFont="1" applyFill="1" applyBorder="1" applyAlignment="1" applyProtection="1">
      <alignment horizontal="left"/>
    </xf>
    <xf numFmtId="164" fontId="0" fillId="6" borderId="4" xfId="0" applyNumberFormat="1" applyFill="1" applyBorder="1"/>
    <xf numFmtId="37" fontId="7" fillId="7" borderId="4" xfId="39" quotePrefix="1" applyNumberFormat="1" applyFont="1" applyFill="1" applyBorder="1" applyAlignment="1" applyProtection="1">
      <alignment horizontal="center"/>
    </xf>
    <xf numFmtId="37" fontId="7" fillId="7" borderId="4" xfId="39" applyNumberFormat="1" applyFont="1" applyFill="1" applyBorder="1" applyAlignment="1" applyProtection="1">
      <alignment horizontal="center"/>
    </xf>
    <xf numFmtId="37" fontId="7" fillId="7" borderId="5" xfId="39" applyNumberFormat="1" applyFont="1" applyFill="1" applyBorder="1" applyAlignment="1" applyProtection="1">
      <alignment horizontal="center"/>
    </xf>
    <xf numFmtId="37" fontId="7" fillId="7" borderId="0" xfId="39" quotePrefix="1" applyNumberFormat="1" applyFont="1" applyFill="1" applyBorder="1" applyAlignment="1" applyProtection="1">
      <alignment horizontal="center"/>
    </xf>
    <xf numFmtId="37" fontId="7" fillId="7" borderId="0" xfId="39" applyNumberFormat="1" applyFont="1" applyFill="1" applyBorder="1" applyAlignment="1" applyProtection="1">
      <alignment horizontal="center"/>
    </xf>
    <xf numFmtId="37" fontId="7" fillId="7" borderId="3" xfId="39" applyNumberFormat="1" applyFont="1" applyFill="1" applyBorder="1" applyAlignment="1" applyProtection="1">
      <alignment horizontal="center"/>
    </xf>
    <xf numFmtId="37" fontId="7" fillId="7" borderId="13" xfId="39" applyNumberFormat="1" applyFont="1" applyFill="1" applyBorder="1" applyAlignment="1" applyProtection="1">
      <alignment horizontal="center"/>
    </xf>
    <xf numFmtId="164" fontId="18" fillId="3" borderId="0" xfId="0" applyNumberFormat="1" applyFont="1" applyFill="1" applyAlignment="1" applyProtection="1">
      <alignment horizontal="left" vertical="center" wrapText="1"/>
    </xf>
    <xf numFmtId="164" fontId="1" fillId="6" borderId="0" xfId="0" applyNumberFormat="1" applyFont="1" applyFill="1"/>
    <xf numFmtId="164" fontId="1" fillId="0" borderId="0" xfId="0" applyNumberFormat="1" applyFont="1" applyFill="1"/>
    <xf numFmtId="164" fontId="1" fillId="6" borderId="3" xfId="0" applyNumberFormat="1" applyFont="1" applyFill="1" applyBorder="1"/>
    <xf numFmtId="166" fontId="5" fillId="3" borderId="1" xfId="1" applyNumberFormat="1" applyFont="1" applyFill="1" applyBorder="1" applyAlignment="1" applyProtection="1">
      <alignment horizontal="right"/>
    </xf>
    <xf numFmtId="166" fontId="9" fillId="6" borderId="1" xfId="1" applyNumberFormat="1" applyFont="1" applyFill="1" applyBorder="1" applyAlignment="1" applyProtection="1">
      <alignment horizontal="right"/>
    </xf>
    <xf numFmtId="166" fontId="5" fillId="6" borderId="2" xfId="1" applyNumberFormat="1" applyFont="1" applyFill="1" applyBorder="1" applyAlignment="1" applyProtection="1">
      <alignment horizontal="right"/>
    </xf>
    <xf numFmtId="166" fontId="5" fillId="6" borderId="1" xfId="1" applyNumberFormat="1" applyFont="1" applyFill="1" applyBorder="1" applyAlignment="1" applyProtection="1">
      <alignment horizontal="right"/>
    </xf>
    <xf numFmtId="164" fontId="14" fillId="3" borderId="2" xfId="0" applyNumberFormat="1" applyFont="1" applyFill="1" applyBorder="1" applyProtection="1"/>
    <xf numFmtId="164" fontId="14" fillId="3" borderId="1" xfId="0" applyNumberFormat="1" applyFont="1" applyFill="1" applyBorder="1" applyProtection="1"/>
    <xf numFmtId="37" fontId="15" fillId="3" borderId="1" xfId="3" applyNumberFormat="1" applyFont="1" applyFill="1" applyBorder="1" applyProtection="1"/>
    <xf numFmtId="166" fontId="9" fillId="6" borderId="0" xfId="1" applyNumberFormat="1" applyFont="1" applyFill="1" applyBorder="1" applyAlignment="1" applyProtection="1">
      <alignment horizontal="right"/>
    </xf>
    <xf numFmtId="165" fontId="7" fillId="6" borderId="0" xfId="0" applyNumberFormat="1" applyFont="1" applyFill="1" applyBorder="1" applyAlignment="1" applyProtection="1">
      <alignment horizontal="right"/>
    </xf>
    <xf numFmtId="37" fontId="7" fillId="6" borderId="0" xfId="0" applyNumberFormat="1" applyFont="1" applyFill="1" applyAlignment="1" applyProtection="1">
      <alignment horizontal="center"/>
    </xf>
    <xf numFmtId="37" fontId="3" fillId="6" borderId="0" xfId="0" applyNumberFormat="1" applyFont="1" applyFill="1" applyAlignment="1" applyProtection="1">
      <alignment horizontal="center"/>
    </xf>
    <xf numFmtId="164" fontId="3" fillId="3" borderId="0" xfId="0" applyNumberFormat="1" applyFont="1" applyFill="1" applyAlignment="1" applyProtection="1">
      <alignment horizontal="left"/>
    </xf>
    <xf numFmtId="164" fontId="29" fillId="3" borderId="0" xfId="0" applyNumberFormat="1" applyFont="1" applyFill="1" applyAlignment="1" applyProtection="1">
      <alignment horizontal="left"/>
    </xf>
    <xf numFmtId="165" fontId="30" fillId="3" borderId="0" xfId="0" applyNumberFormat="1" applyFont="1" applyFill="1" applyBorder="1" applyAlignment="1" applyProtection="1">
      <alignment horizontal="right"/>
    </xf>
    <xf numFmtId="165" fontId="13" fillId="6" borderId="3" xfId="0" applyNumberFormat="1" applyFont="1" applyFill="1" applyBorder="1" applyAlignment="1" applyProtection="1">
      <alignment horizontal="right"/>
    </xf>
    <xf numFmtId="165" fontId="13" fillId="6" borderId="0" xfId="0" applyNumberFormat="1" applyFont="1" applyFill="1" applyBorder="1" applyAlignment="1" applyProtection="1">
      <alignment horizontal="right"/>
    </xf>
    <xf numFmtId="37" fontId="7" fillId="6" borderId="0" xfId="0" applyNumberFormat="1" applyFont="1" applyFill="1" applyBorder="1" applyAlignment="1" applyProtection="1">
      <alignment horizontal="center"/>
    </xf>
    <xf numFmtId="0" fontId="31" fillId="3" borderId="0" xfId="0" applyNumberFormat="1" applyFont="1" applyFill="1" applyBorder="1" applyAlignment="1">
      <alignment vertical="center"/>
    </xf>
    <xf numFmtId="165" fontId="3" fillId="3" borderId="0" xfId="0" applyNumberFormat="1" applyFont="1" applyFill="1" applyBorder="1" applyProtection="1"/>
    <xf numFmtId="165" fontId="7" fillId="6" borderId="0" xfId="0" applyNumberFormat="1" applyFont="1" applyFill="1" applyBorder="1" applyProtection="1"/>
    <xf numFmtId="165" fontId="3" fillId="6" borderId="3" xfId="0" applyNumberFormat="1" applyFont="1" applyFill="1" applyBorder="1" applyProtection="1"/>
    <xf numFmtId="165" fontId="3" fillId="6" borderId="0" xfId="0" applyNumberFormat="1" applyFont="1" applyFill="1" applyBorder="1" applyProtection="1"/>
    <xf numFmtId="37" fontId="3" fillId="3" borderId="0" xfId="0" applyNumberFormat="1" applyFont="1" applyFill="1" applyProtection="1"/>
    <xf numFmtId="165" fontId="7" fillId="0" borderId="0" xfId="0" applyNumberFormat="1" applyFont="1" applyFill="1" applyBorder="1" applyAlignment="1" applyProtection="1">
      <alignment horizontal="right"/>
    </xf>
    <xf numFmtId="165" fontId="3" fillId="0" borderId="3" xfId="0" applyNumberFormat="1" applyFont="1" applyFill="1" applyBorder="1" applyAlignment="1" applyProtection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64" fontId="3" fillId="3" borderId="0" xfId="0" applyNumberFormat="1" applyFont="1" applyFill="1" applyProtection="1"/>
    <xf numFmtId="164" fontId="17" fillId="4" borderId="0" xfId="0" applyNumberFormat="1" applyFont="1" applyFill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164" fontId="17" fillId="4" borderId="4" xfId="0" applyNumberFormat="1" applyFont="1" applyFill="1" applyBorder="1" applyAlignment="1">
      <alignment horizontal="center"/>
    </xf>
    <xf numFmtId="164" fontId="17" fillId="4" borderId="5" xfId="0" applyNumberFormat="1" applyFont="1" applyFill="1" applyBorder="1" applyAlignment="1">
      <alignment horizontal="center"/>
    </xf>
    <xf numFmtId="164" fontId="0" fillId="6" borderId="0" xfId="0" applyNumberFormat="1" applyFont="1" applyFill="1"/>
    <xf numFmtId="164" fontId="0" fillId="3" borderId="0" xfId="0" applyNumberFormat="1" applyFont="1" applyFill="1"/>
  </cellXfs>
  <cellStyles count="52">
    <cellStyle name="Calc Currency (0)" xfId="5"/>
    <cellStyle name="Calc Currency (2)" xfId="6"/>
    <cellStyle name="Calc Percent (0)" xfId="7"/>
    <cellStyle name="Calc Percent (1)" xfId="8"/>
    <cellStyle name="Calc Percent (2)" xfId="9"/>
    <cellStyle name="Calc Units (0)" xfId="10"/>
    <cellStyle name="Calc Units (1)" xfId="11"/>
    <cellStyle name="Calc Units (2)" xfId="12"/>
    <cellStyle name="Comma [0]_#6 Temps &amp; Contractors" xfId="13"/>
    <cellStyle name="Comma [00]" xfId="14"/>
    <cellStyle name="Comma_#6 Temps &amp; Contractors" xfId="15"/>
    <cellStyle name="Currency [0]_#6 Temps &amp; Contractors" xfId="16"/>
    <cellStyle name="Currency [00]" xfId="17"/>
    <cellStyle name="Currency_#6 Temps &amp; Contractors" xfId="18"/>
    <cellStyle name="Date Short" xfId="19"/>
    <cellStyle name="DELTA" xfId="20"/>
    <cellStyle name="Enter Currency (0)" xfId="21"/>
    <cellStyle name="Enter Currency (2)" xfId="22"/>
    <cellStyle name="Enter Units (0)" xfId="23"/>
    <cellStyle name="Enter Units (1)" xfId="24"/>
    <cellStyle name="Enter Units (2)" xfId="25"/>
    <cellStyle name="Grey" xfId="26"/>
    <cellStyle name="Header1" xfId="27"/>
    <cellStyle name="Header2" xfId="28"/>
    <cellStyle name="Hyperlink" xfId="29"/>
    <cellStyle name="Input [yellow]" xfId="30"/>
    <cellStyle name="Link Currency (0)" xfId="31"/>
    <cellStyle name="Link Currency (2)" xfId="32"/>
    <cellStyle name="Link Units (0)" xfId="33"/>
    <cellStyle name="Link Units (1)" xfId="34"/>
    <cellStyle name="Link Units (2)" xfId="35"/>
    <cellStyle name="Normál" xfId="0" builtinId="0"/>
    <cellStyle name="Normal - Style1" xfId="36"/>
    <cellStyle name="Normal_# 41-Market &amp;Trends" xfId="37"/>
    <cellStyle name="Normal_CF06GR" xfId="38"/>
    <cellStyle name="Normál_segments_0209" xfId="3"/>
    <cellStyle name="Normal_Sheet1" xfId="4"/>
    <cellStyle name="Normál_web 4q2005 master_rebranded" xfId="39"/>
    <cellStyle name="Percent [0]" xfId="40"/>
    <cellStyle name="Percent [00]" xfId="41"/>
    <cellStyle name="Percent [2]" xfId="42"/>
    <cellStyle name="Percent_#6 Temps &amp; Contractors" xfId="43"/>
    <cellStyle name="PrePop Currency (0)" xfId="44"/>
    <cellStyle name="PrePop Currency (2)" xfId="45"/>
    <cellStyle name="PrePop Units (0)" xfId="46"/>
    <cellStyle name="PrePop Units (1)" xfId="47"/>
    <cellStyle name="PrePop Units (2)" xfId="48"/>
    <cellStyle name="Stílus 1" xfId="2"/>
    <cellStyle name="Százalék" xfId="1" builtinId="5"/>
    <cellStyle name="Text Indent A" xfId="49"/>
    <cellStyle name="Text Indent B" xfId="50"/>
    <cellStyle name="Text Indent C" xfId="5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conciliation_3q%202011%20master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TD Group"/>
      <sheetName val="Q-o-Q Group "/>
      <sheetName val="YTD Segments"/>
      <sheetName val="Q-o-Q Segments"/>
    </sheetNames>
    <sheetDataSet>
      <sheetData sheetId="0">
        <row r="42">
          <cell r="M42">
            <v>95464</v>
          </cell>
          <cell r="N42">
            <v>134233</v>
          </cell>
        </row>
        <row r="43">
          <cell r="M43">
            <v>-20213</v>
          </cell>
          <cell r="N43">
            <v>-41417</v>
          </cell>
        </row>
        <row r="44">
          <cell r="M44">
            <v>11413</v>
          </cell>
          <cell r="N44">
            <v>7109</v>
          </cell>
        </row>
      </sheetData>
      <sheetData sheetId="1"/>
      <sheetData sheetId="2">
        <row r="7">
          <cell r="D7">
            <v>41235</v>
          </cell>
          <cell r="E7">
            <v>85709</v>
          </cell>
          <cell r="F7">
            <v>134055</v>
          </cell>
          <cell r="G7">
            <v>173658</v>
          </cell>
          <cell r="H7">
            <v>44499</v>
          </cell>
          <cell r="I7">
            <v>88512</v>
          </cell>
        </row>
        <row r="10">
          <cell r="D10">
            <v>6268</v>
          </cell>
          <cell r="E10">
            <v>13252</v>
          </cell>
          <cell r="F10">
            <v>19837</v>
          </cell>
          <cell r="G10">
            <v>28890</v>
          </cell>
          <cell r="H10">
            <v>6205</v>
          </cell>
          <cell r="I10">
            <v>22499</v>
          </cell>
        </row>
        <row r="14">
          <cell r="D14">
            <v>104709</v>
          </cell>
          <cell r="E14">
            <v>212070</v>
          </cell>
          <cell r="F14">
            <v>321177</v>
          </cell>
          <cell r="G14">
            <v>431929</v>
          </cell>
          <cell r="H14">
            <v>101132</v>
          </cell>
          <cell r="I14">
            <v>205108</v>
          </cell>
        </row>
        <row r="21">
          <cell r="D21">
            <v>5062</v>
          </cell>
          <cell r="E21">
            <v>10175</v>
          </cell>
          <cell r="F21">
            <v>14101</v>
          </cell>
          <cell r="G21">
            <v>19912</v>
          </cell>
          <cell r="H21">
            <v>4906</v>
          </cell>
          <cell r="I21">
            <v>10299</v>
          </cell>
        </row>
        <row r="24">
          <cell r="D24">
            <v>1054</v>
          </cell>
          <cell r="E24">
            <v>1996</v>
          </cell>
          <cell r="F24">
            <v>3311</v>
          </cell>
          <cell r="G24">
            <v>5156</v>
          </cell>
          <cell r="H24">
            <v>1053</v>
          </cell>
          <cell r="I24">
            <v>2005</v>
          </cell>
        </row>
        <row r="28">
          <cell r="D28">
            <v>29375</v>
          </cell>
          <cell r="E28">
            <v>58443</v>
          </cell>
          <cell r="F28">
            <v>84961</v>
          </cell>
          <cell r="G28">
            <v>117869</v>
          </cell>
          <cell r="H28">
            <v>28071</v>
          </cell>
          <cell r="I28">
            <v>54300</v>
          </cell>
        </row>
        <row r="35">
          <cell r="D35">
            <v>8456</v>
          </cell>
          <cell r="E35">
            <v>19535</v>
          </cell>
          <cell r="F35">
            <v>31488</v>
          </cell>
          <cell r="G35">
            <v>40730</v>
          </cell>
          <cell r="H35">
            <v>9283</v>
          </cell>
          <cell r="I35">
            <v>18430</v>
          </cell>
        </row>
        <row r="38">
          <cell r="D38">
            <v>20</v>
          </cell>
          <cell r="E38">
            <v>37</v>
          </cell>
          <cell r="F38">
            <v>107</v>
          </cell>
          <cell r="G38">
            <v>367</v>
          </cell>
          <cell r="H38">
            <v>62</v>
          </cell>
          <cell r="I38">
            <v>62</v>
          </cell>
          <cell r="J38">
            <v>62</v>
          </cell>
        </row>
        <row r="42">
          <cell r="D42">
            <v>18384</v>
          </cell>
          <cell r="E42">
            <v>37977</v>
          </cell>
          <cell r="F42">
            <v>58770</v>
          </cell>
          <cell r="G42">
            <v>77598</v>
          </cell>
          <cell r="H42">
            <v>17126</v>
          </cell>
          <cell r="I42">
            <v>34149</v>
          </cell>
        </row>
        <row r="49">
          <cell r="D49">
            <v>2699</v>
          </cell>
          <cell r="E49">
            <v>5570</v>
          </cell>
          <cell r="F49">
            <v>9695</v>
          </cell>
          <cell r="G49">
            <v>12295</v>
          </cell>
          <cell r="H49">
            <v>2790</v>
          </cell>
          <cell r="I49">
            <v>6040</v>
          </cell>
        </row>
        <row r="52">
          <cell r="D52">
            <v>889</v>
          </cell>
          <cell r="E52">
            <v>922</v>
          </cell>
          <cell r="F52">
            <v>925</v>
          </cell>
          <cell r="G52">
            <v>925</v>
          </cell>
          <cell r="H52">
            <v>918</v>
          </cell>
          <cell r="I52">
            <v>918</v>
          </cell>
        </row>
        <row r="56">
          <cell r="D56">
            <v>7448</v>
          </cell>
          <cell r="E56">
            <v>15212</v>
          </cell>
          <cell r="F56">
            <v>24768</v>
          </cell>
          <cell r="G56">
            <v>32874</v>
          </cell>
          <cell r="H56">
            <v>7359</v>
          </cell>
          <cell r="I56">
            <v>15141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51"/>
  <sheetViews>
    <sheetView topLeftCell="D1" zoomScaleNormal="100" workbookViewId="0">
      <selection activeCell="D1" sqref="D1"/>
    </sheetView>
  </sheetViews>
  <sheetFormatPr defaultColWidth="8.5" defaultRowHeight="12.75"/>
  <cols>
    <col min="1" max="1" width="9.1640625" style="1" customWidth="1"/>
    <col min="2" max="2" width="5.83203125" style="1" customWidth="1"/>
    <col min="3" max="3" width="51" style="1" customWidth="1"/>
    <col min="4" max="14" width="14.83203125" style="1" customWidth="1"/>
    <col min="15" max="15" width="8.5" style="1" customWidth="1"/>
    <col min="16" max="16384" width="8.5" style="1"/>
  </cols>
  <sheetData>
    <row r="1" spans="1:14" s="1" customFormat="1" ht="12.75" customHeight="1">
      <c r="A1" s="66" t="s">
        <v>39</v>
      </c>
      <c r="B1" s="66"/>
      <c r="C1" s="65"/>
      <c r="D1" s="67">
        <v>2009</v>
      </c>
      <c r="E1" s="67">
        <v>2009</v>
      </c>
      <c r="F1" s="67">
        <v>2009</v>
      </c>
      <c r="G1" s="68">
        <v>2009</v>
      </c>
      <c r="H1" s="67">
        <v>2010</v>
      </c>
      <c r="I1" s="67">
        <v>2010</v>
      </c>
      <c r="J1" s="67">
        <v>2010</v>
      </c>
      <c r="K1" s="68">
        <v>2010</v>
      </c>
      <c r="L1" s="67">
        <v>2011</v>
      </c>
      <c r="M1" s="67">
        <v>2011</v>
      </c>
      <c r="N1" s="67">
        <v>2011</v>
      </c>
    </row>
    <row r="2" spans="1:14" s="1" customFormat="1">
      <c r="A2" s="66"/>
      <c r="B2" s="66"/>
      <c r="C2" s="65"/>
      <c r="D2" s="62" t="s">
        <v>37</v>
      </c>
      <c r="E2" s="62" t="s">
        <v>36</v>
      </c>
      <c r="F2" s="62" t="s">
        <v>35</v>
      </c>
      <c r="G2" s="64" t="s">
        <v>38</v>
      </c>
      <c r="H2" s="62" t="s">
        <v>37</v>
      </c>
      <c r="I2" s="62" t="s">
        <v>36</v>
      </c>
      <c r="J2" s="61" t="s">
        <v>35</v>
      </c>
      <c r="K2" s="63" t="s">
        <v>38</v>
      </c>
      <c r="L2" s="62" t="s">
        <v>37</v>
      </c>
      <c r="M2" s="62" t="s">
        <v>36</v>
      </c>
      <c r="N2" s="61" t="s">
        <v>35</v>
      </c>
    </row>
    <row r="3" spans="1:14" s="1" customFormat="1">
      <c r="A3" s="60"/>
      <c r="B3" s="60"/>
      <c r="C3" s="59"/>
      <c r="D3" s="55"/>
      <c r="E3" s="58" t="s">
        <v>34</v>
      </c>
      <c r="F3" s="55"/>
      <c r="G3" s="56"/>
      <c r="H3" s="58" t="s">
        <v>34</v>
      </c>
      <c r="I3" s="57" t="s">
        <v>34</v>
      </c>
      <c r="J3" s="57" t="s">
        <v>34</v>
      </c>
      <c r="K3" s="56"/>
      <c r="L3" s="55"/>
      <c r="M3" s="55"/>
      <c r="N3" s="55"/>
    </row>
    <row r="4" spans="1:14" s="1" customFormat="1" ht="12.75" customHeight="1">
      <c r="A4" s="27"/>
      <c r="B4" s="27"/>
      <c r="C4" s="26"/>
      <c r="D4" s="53"/>
      <c r="E4" s="54"/>
      <c r="F4" s="53"/>
      <c r="G4" s="25"/>
      <c r="H4" s="53"/>
      <c r="I4" s="54"/>
      <c r="J4" s="53"/>
      <c r="K4" s="25"/>
      <c r="L4" s="53"/>
      <c r="M4" s="54"/>
      <c r="N4" s="53"/>
    </row>
    <row r="5" spans="1:14" s="1" customFormat="1" ht="12.75" customHeight="1">
      <c r="A5" s="16" t="s">
        <v>33</v>
      </c>
      <c r="B5" s="13"/>
      <c r="C5" s="15"/>
      <c r="D5" s="9">
        <v>66622</v>
      </c>
      <c r="E5" s="10">
        <v>135701</v>
      </c>
      <c r="F5" s="9">
        <v>206457</v>
      </c>
      <c r="G5" s="11">
        <v>262808</v>
      </c>
      <c r="H5" s="9">
        <v>59207</v>
      </c>
      <c r="I5" s="10">
        <v>122333</v>
      </c>
      <c r="J5" s="9">
        <v>191052</v>
      </c>
      <c r="K5" s="11">
        <v>248304</v>
      </c>
      <c r="L5" s="9">
        <v>61484</v>
      </c>
      <c r="M5" s="10">
        <v>123287</v>
      </c>
      <c r="N5" s="9">
        <v>187253</v>
      </c>
    </row>
    <row r="6" spans="1:14" s="1" customFormat="1" ht="12.75" customHeight="1">
      <c r="A6" s="16"/>
      <c r="B6" s="13"/>
      <c r="C6" s="15"/>
      <c r="D6" s="9"/>
      <c r="E6" s="10"/>
      <c r="F6" s="9"/>
      <c r="G6" s="11"/>
      <c r="H6" s="9"/>
      <c r="I6" s="10"/>
      <c r="J6" s="9"/>
      <c r="K6" s="11"/>
      <c r="L6" s="9"/>
      <c r="M6" s="10"/>
      <c r="N6" s="9"/>
    </row>
    <row r="7" spans="1:14" s="1" customFormat="1" ht="12.75" customHeight="1">
      <c r="A7" s="16" t="s">
        <v>32</v>
      </c>
      <c r="B7" s="13"/>
      <c r="C7" s="15"/>
      <c r="D7" s="9"/>
      <c r="E7" s="10"/>
      <c r="F7" s="9"/>
      <c r="G7" s="11"/>
      <c r="H7" s="9"/>
      <c r="I7" s="10"/>
      <c r="J7" s="9"/>
      <c r="K7" s="11"/>
      <c r="L7" s="9"/>
      <c r="M7" s="10"/>
      <c r="N7" s="9"/>
    </row>
    <row r="8" spans="1:14" s="1" customFormat="1" ht="12.75" customHeight="1">
      <c r="A8" s="16"/>
      <c r="B8" s="13" t="s">
        <v>31</v>
      </c>
      <c r="C8" s="15"/>
      <c r="D8" s="9">
        <v>1696</v>
      </c>
      <c r="E8" s="10">
        <v>3624</v>
      </c>
      <c r="F8" s="9">
        <v>5146</v>
      </c>
      <c r="G8" s="11">
        <v>6398</v>
      </c>
      <c r="H8" s="9">
        <v>511</v>
      </c>
      <c r="I8" s="10">
        <v>1351</v>
      </c>
      <c r="J8" s="9">
        <v>2035</v>
      </c>
      <c r="K8" s="11">
        <v>2313</v>
      </c>
      <c r="L8" s="9">
        <v>411</v>
      </c>
      <c r="M8" s="10">
        <v>11041</v>
      </c>
      <c r="N8" s="9">
        <v>16739</v>
      </c>
    </row>
    <row r="9" spans="1:14" s="1" customFormat="1" ht="12.75" customHeight="1">
      <c r="A9" s="16"/>
      <c r="B9" s="13" t="s">
        <v>30</v>
      </c>
      <c r="C9" s="15"/>
      <c r="D9" s="9">
        <v>356</v>
      </c>
      <c r="E9" s="10">
        <v>983</v>
      </c>
      <c r="F9" s="9">
        <v>-948</v>
      </c>
      <c r="G9" s="11">
        <v>7357</v>
      </c>
      <c r="H9" s="9">
        <v>1030</v>
      </c>
      <c r="I9" s="10">
        <v>1476</v>
      </c>
      <c r="J9" s="9">
        <v>2075</v>
      </c>
      <c r="K9" s="11">
        <v>6055</v>
      </c>
      <c r="L9" s="9">
        <v>1486</v>
      </c>
      <c r="M9" s="10">
        <v>1757</v>
      </c>
      <c r="N9" s="9">
        <v>2109</v>
      </c>
    </row>
    <row r="10" spans="1:14" s="1" customFormat="1" ht="12.75" customHeight="1">
      <c r="A10" s="16"/>
      <c r="B10" s="16" t="s">
        <v>29</v>
      </c>
      <c r="C10" s="15"/>
      <c r="D10" s="9">
        <v>0</v>
      </c>
      <c r="E10" s="10">
        <v>0</v>
      </c>
      <c r="F10" s="9">
        <v>0</v>
      </c>
      <c r="G10" s="11">
        <v>0</v>
      </c>
      <c r="H10" s="9">
        <v>0</v>
      </c>
      <c r="I10" s="10">
        <v>0</v>
      </c>
      <c r="J10" s="9">
        <v>0</v>
      </c>
      <c r="K10" s="11">
        <v>26970</v>
      </c>
      <c r="L10" s="9">
        <v>6341</v>
      </c>
      <c r="M10" s="10">
        <v>12686</v>
      </c>
      <c r="N10" s="9">
        <v>19006</v>
      </c>
    </row>
    <row r="11" spans="1:14" s="1" customFormat="1" ht="12.75" customHeight="1">
      <c r="A11" s="16"/>
      <c r="B11" s="13"/>
      <c r="C11" s="15"/>
      <c r="D11" s="9"/>
      <c r="E11" s="10"/>
      <c r="F11" s="9"/>
      <c r="G11" s="11"/>
      <c r="H11" s="9"/>
      <c r="I11" s="10"/>
      <c r="J11" s="9"/>
      <c r="K11" s="11"/>
      <c r="L11" s="9"/>
      <c r="M11" s="10"/>
      <c r="N11" s="9"/>
    </row>
    <row r="12" spans="1:14" s="1" customFormat="1" ht="12.75" customHeight="1">
      <c r="A12" s="16" t="s">
        <v>28</v>
      </c>
      <c r="B12" s="13"/>
      <c r="C12" s="15"/>
      <c r="D12" s="9">
        <f>D5-(D8+D9+D10)</f>
        <v>64570</v>
      </c>
      <c r="E12" s="10">
        <f>E5-(E8+E9+E10)</f>
        <v>131094</v>
      </c>
      <c r="F12" s="9">
        <f>F5-(F8+F9+F10)</f>
        <v>202259</v>
      </c>
      <c r="G12" s="11">
        <f>G5-(G8+G9+G10)</f>
        <v>249053</v>
      </c>
      <c r="H12" s="9">
        <f>H5-(H8+H9+H10)</f>
        <v>57666</v>
      </c>
      <c r="I12" s="10">
        <f>I5-(I8+I9+I10)</f>
        <v>119506</v>
      </c>
      <c r="J12" s="9">
        <f>J5-(J8+J9+J10)</f>
        <v>186942</v>
      </c>
      <c r="K12" s="11">
        <f>K5-(K8+K9+K10)</f>
        <v>212966</v>
      </c>
      <c r="L12" s="9">
        <f>L5-(L8+L9+L10)</f>
        <v>53246</v>
      </c>
      <c r="M12" s="10">
        <f>M5-(M8+M9+M10)</f>
        <v>97803</v>
      </c>
      <c r="N12" s="9">
        <f>N5-(N8+N9+N10)</f>
        <v>149399</v>
      </c>
    </row>
    <row r="13" spans="1:14" s="1" customFormat="1" ht="12.75" customHeight="1">
      <c r="A13" s="16"/>
      <c r="B13" s="13"/>
      <c r="C13" s="15"/>
      <c r="D13" s="9"/>
      <c r="E13" s="10"/>
      <c r="F13" s="9"/>
      <c r="G13" s="11"/>
      <c r="H13" s="9"/>
      <c r="I13" s="10"/>
      <c r="J13" s="9"/>
      <c r="K13" s="11"/>
      <c r="L13" s="9"/>
      <c r="M13" s="10"/>
      <c r="N13" s="9"/>
    </row>
    <row r="14" spans="1:14" s="1" customFormat="1">
      <c r="A14" s="27" t="s">
        <v>27</v>
      </c>
      <c r="B14" s="16" t="s">
        <v>26</v>
      </c>
      <c r="C14" s="26"/>
      <c r="D14" s="9">
        <v>-24786</v>
      </c>
      <c r="E14" s="10">
        <v>-50961</v>
      </c>
      <c r="F14" s="9">
        <v>-76337</v>
      </c>
      <c r="G14" s="11">
        <v>-101920</v>
      </c>
      <c r="H14" s="9">
        <v>-24140</v>
      </c>
      <c r="I14" s="10">
        <v>-49425</v>
      </c>
      <c r="J14" s="9">
        <v>-74228</v>
      </c>
      <c r="K14" s="11">
        <v>-100872</v>
      </c>
      <c r="L14" s="9">
        <v>-23994</v>
      </c>
      <c r="M14" s="10">
        <v>-48018</v>
      </c>
      <c r="N14" s="9">
        <v>-72061</v>
      </c>
    </row>
    <row r="15" spans="1:14" s="1" customFormat="1" ht="12.75" customHeight="1">
      <c r="A15" s="16"/>
      <c r="B15" s="13"/>
      <c r="C15" s="15"/>
      <c r="D15" s="9"/>
      <c r="E15" s="10"/>
      <c r="F15" s="9"/>
      <c r="G15" s="11"/>
      <c r="H15" s="9"/>
      <c r="I15" s="10"/>
      <c r="J15" s="9"/>
      <c r="K15" s="11"/>
      <c r="L15" s="9"/>
      <c r="M15" s="10"/>
      <c r="N15" s="9"/>
    </row>
    <row r="16" spans="1:14" s="1" customFormat="1" ht="12.75" customHeight="1">
      <c r="A16" s="16" t="s">
        <v>25</v>
      </c>
      <c r="B16" s="13"/>
      <c r="C16" s="15"/>
      <c r="D16" s="9">
        <f>D12+D14</f>
        <v>39784</v>
      </c>
      <c r="E16" s="10">
        <f>E12+E14</f>
        <v>80133</v>
      </c>
      <c r="F16" s="9">
        <f>F12+F14</f>
        <v>125922</v>
      </c>
      <c r="G16" s="11">
        <f>G12+G14</f>
        <v>147133</v>
      </c>
      <c r="H16" s="9">
        <f>H12+H14</f>
        <v>33526</v>
      </c>
      <c r="I16" s="10">
        <f>I12+I14</f>
        <v>70081</v>
      </c>
      <c r="J16" s="9">
        <f>J12+J14</f>
        <v>112714</v>
      </c>
      <c r="K16" s="11">
        <f>K12+K14</f>
        <v>112094</v>
      </c>
      <c r="L16" s="9">
        <f>L12+L14</f>
        <v>29252</v>
      </c>
      <c r="M16" s="10">
        <f>M12+M14</f>
        <v>49785</v>
      </c>
      <c r="N16" s="9">
        <f>N12+N14</f>
        <v>77338</v>
      </c>
    </row>
    <row r="17" spans="1:14" s="1" customFormat="1" ht="12.75" customHeight="1">
      <c r="A17" s="16"/>
      <c r="B17" s="13"/>
      <c r="C17" s="15"/>
      <c r="D17" s="9"/>
      <c r="E17" s="10"/>
      <c r="F17" s="9"/>
      <c r="G17" s="11"/>
      <c r="H17" s="9"/>
      <c r="I17" s="10"/>
      <c r="J17" s="9"/>
      <c r="K17" s="11"/>
      <c r="L17" s="9"/>
      <c r="M17" s="10"/>
      <c r="N17" s="9"/>
    </row>
    <row r="18" spans="1:14" s="1" customFormat="1" ht="12.75" customHeight="1">
      <c r="A18" s="52" t="s">
        <v>24</v>
      </c>
      <c r="B18" s="52"/>
      <c r="C18" s="26"/>
      <c r="D18" s="9">
        <v>159409</v>
      </c>
      <c r="E18" s="10">
        <v>320504</v>
      </c>
      <c r="F18" s="9">
        <v>480614</v>
      </c>
      <c r="G18" s="11">
        <v>643989</v>
      </c>
      <c r="H18" s="9">
        <v>147374</v>
      </c>
      <c r="I18" s="10">
        <v>297834</v>
      </c>
      <c r="J18" s="9">
        <v>452602</v>
      </c>
      <c r="K18" s="11">
        <v>609579</v>
      </c>
      <c r="L18" s="9">
        <v>142507</v>
      </c>
      <c r="M18" s="10">
        <v>286073</v>
      </c>
      <c r="N18" s="9">
        <v>438193</v>
      </c>
    </row>
    <row r="19" spans="1:14" s="1" customFormat="1" ht="12.75" customHeight="1">
      <c r="A19" s="16"/>
      <c r="B19" s="13"/>
      <c r="C19" s="15"/>
      <c r="D19" s="9"/>
      <c r="E19" s="10"/>
      <c r="F19" s="9"/>
      <c r="G19" s="11"/>
      <c r="H19" s="9"/>
      <c r="I19" s="10"/>
      <c r="J19" s="9"/>
      <c r="K19" s="11"/>
      <c r="L19" s="9"/>
      <c r="M19" s="10"/>
      <c r="N19" s="9"/>
    </row>
    <row r="20" spans="1:14" s="1" customFormat="1" ht="12.75" customHeight="1">
      <c r="A20" s="16" t="s">
        <v>23</v>
      </c>
      <c r="B20" s="13"/>
      <c r="C20" s="15"/>
      <c r="D20" s="49">
        <f>+D5/D18</f>
        <v>0.41793123349371741</v>
      </c>
      <c r="E20" s="50">
        <f>+E5/E18</f>
        <v>0.42339877193420361</v>
      </c>
      <c r="F20" s="49">
        <f>+F5/F18</f>
        <v>0.42956925932245005</v>
      </c>
      <c r="G20" s="51">
        <f>+G5/G18</f>
        <v>0.40809392707018288</v>
      </c>
      <c r="H20" s="49">
        <f>+H5/H18</f>
        <v>0.4017465767367378</v>
      </c>
      <c r="I20" s="50">
        <f>+I5/I18</f>
        <v>0.41074222553502959</v>
      </c>
      <c r="J20" s="49">
        <f>+J5/J18</f>
        <v>0.4221192129067039</v>
      </c>
      <c r="K20" s="51">
        <f>+K5/K18</f>
        <v>0.40733686691962812</v>
      </c>
      <c r="L20" s="49">
        <f>+L5/L18</f>
        <v>0.43144547285396506</v>
      </c>
      <c r="M20" s="50">
        <f>+M5/M18</f>
        <v>0.43096342541938598</v>
      </c>
      <c r="N20" s="49">
        <f>+N5/N18</f>
        <v>0.42732996647595922</v>
      </c>
    </row>
    <row r="21" spans="1:14" s="1" customFormat="1" ht="12.75" customHeight="1">
      <c r="A21" s="48" t="s">
        <v>22</v>
      </c>
      <c r="B21" s="47"/>
      <c r="C21" s="46"/>
      <c r="D21" s="43">
        <f>D12/D18</f>
        <v>0.40505868551963814</v>
      </c>
      <c r="E21" s="44">
        <f>E12/E18</f>
        <v>0.4090245363552405</v>
      </c>
      <c r="F21" s="43">
        <f>F12/F18</f>
        <v>0.42083459907534942</v>
      </c>
      <c r="G21" s="45">
        <f>G12/G18</f>
        <v>0.38673486658933615</v>
      </c>
      <c r="H21" s="43">
        <f>H12/H18</f>
        <v>0.39129018687149703</v>
      </c>
      <c r="I21" s="44">
        <f>I12/I18</f>
        <v>0.40125036093931521</v>
      </c>
      <c r="J21" s="43">
        <f>J12/J18</f>
        <v>0.41303838692714573</v>
      </c>
      <c r="K21" s="45">
        <f>K12/K18</f>
        <v>0.34936570977674758</v>
      </c>
      <c r="L21" s="43">
        <f>L12/L18</f>
        <v>0.37363778621401056</v>
      </c>
      <c r="M21" s="44">
        <f>M12/M18</f>
        <v>0.34188126806794072</v>
      </c>
      <c r="N21" s="43">
        <f>N12/N18</f>
        <v>0.34094337426659027</v>
      </c>
    </row>
    <row r="22" spans="1:14" s="1" customFormat="1" ht="12.75" customHeight="1">
      <c r="A22" s="21"/>
      <c r="B22" s="21"/>
      <c r="C22" s="12"/>
      <c r="D22" s="19"/>
      <c r="F22" s="19"/>
      <c r="G22" s="20"/>
      <c r="H22" s="19"/>
      <c r="J22" s="19"/>
      <c r="K22" s="20"/>
      <c r="L22" s="19"/>
      <c r="N22" s="19"/>
    </row>
    <row r="23" spans="1:14" s="1" customFormat="1">
      <c r="A23" s="22" t="s">
        <v>21</v>
      </c>
      <c r="B23" s="27"/>
      <c r="C23" s="26"/>
      <c r="D23" s="23"/>
      <c r="E23" s="24"/>
      <c r="F23" s="23"/>
      <c r="G23" s="25"/>
      <c r="H23" s="23"/>
      <c r="I23" s="24"/>
      <c r="J23" s="23"/>
      <c r="K23" s="25"/>
      <c r="L23" s="23"/>
      <c r="M23" s="24"/>
      <c r="N23" s="23"/>
    </row>
    <row r="24" spans="1:14" s="1" customFormat="1">
      <c r="A24" s="21"/>
      <c r="B24" s="21"/>
      <c r="C24" s="12"/>
      <c r="D24" s="19"/>
      <c r="F24" s="19"/>
      <c r="G24" s="20"/>
      <c r="H24" s="19"/>
      <c r="J24" s="19"/>
      <c r="K24" s="20"/>
      <c r="L24" s="19"/>
      <c r="N24" s="19"/>
    </row>
    <row r="25" spans="1:14" s="1" customFormat="1">
      <c r="A25" s="17"/>
      <c r="B25" s="18" t="s">
        <v>20</v>
      </c>
      <c r="C25" s="12"/>
      <c r="D25" s="9">
        <v>100217</v>
      </c>
      <c r="E25" s="10">
        <v>97358</v>
      </c>
      <c r="F25" s="9">
        <v>122090</v>
      </c>
      <c r="G25" s="11">
        <v>70573</v>
      </c>
      <c r="H25" s="42">
        <v>46441</v>
      </c>
      <c r="I25" s="40">
        <v>95038</v>
      </c>
      <c r="J25" s="9">
        <v>73258</v>
      </c>
      <c r="K25" s="11">
        <v>72208</v>
      </c>
      <c r="L25" s="9">
        <v>76180</v>
      </c>
      <c r="M25" s="10">
        <v>91154</v>
      </c>
      <c r="N25" s="9">
        <v>49843</v>
      </c>
    </row>
    <row r="26" spans="1:14" s="1" customFormat="1">
      <c r="A26" s="17"/>
      <c r="B26" s="18" t="s">
        <v>19</v>
      </c>
      <c r="C26" s="12"/>
      <c r="D26" s="9">
        <v>35149</v>
      </c>
      <c r="E26" s="10">
        <v>41480</v>
      </c>
      <c r="F26" s="9">
        <v>37667</v>
      </c>
      <c r="G26" s="11">
        <v>36332</v>
      </c>
      <c r="H26" s="42">
        <v>30005</v>
      </c>
      <c r="I26" s="40">
        <v>48584</v>
      </c>
      <c r="J26" s="9">
        <v>46099</v>
      </c>
      <c r="K26" s="11">
        <v>46647</v>
      </c>
      <c r="L26" s="9">
        <v>34318</v>
      </c>
      <c r="M26" s="10">
        <v>55894</v>
      </c>
      <c r="N26" s="9">
        <v>55375</v>
      </c>
    </row>
    <row r="27" spans="1:14" s="1" customFormat="1">
      <c r="A27" s="17"/>
      <c r="B27" s="18" t="s">
        <v>18</v>
      </c>
      <c r="C27" s="12"/>
      <c r="D27" s="9">
        <v>233551</v>
      </c>
      <c r="E27" s="10">
        <v>276583</v>
      </c>
      <c r="F27" s="9">
        <v>246161</v>
      </c>
      <c r="G27" s="11">
        <v>266998</v>
      </c>
      <c r="H27" s="9">
        <v>264811</v>
      </c>
      <c r="I27" s="10">
        <v>241651</v>
      </c>
      <c r="J27" s="9">
        <v>204942</v>
      </c>
      <c r="K27" s="11">
        <v>234164</v>
      </c>
      <c r="L27" s="9">
        <v>235923</v>
      </c>
      <c r="M27" s="10">
        <v>192727</v>
      </c>
      <c r="N27" s="9">
        <v>223661</v>
      </c>
    </row>
    <row r="28" spans="1:14" s="1" customFormat="1">
      <c r="A28" s="17"/>
      <c r="B28" s="18" t="s">
        <v>17</v>
      </c>
      <c r="C28" s="12"/>
      <c r="D28" s="9">
        <v>21808</v>
      </c>
      <c r="E28" s="10">
        <v>30389</v>
      </c>
      <c r="F28" s="9">
        <v>27212</v>
      </c>
      <c r="G28" s="11">
        <v>26221</v>
      </c>
      <c r="H28" s="9">
        <v>15110</v>
      </c>
      <c r="I28" s="10">
        <v>21682</v>
      </c>
      <c r="J28" s="9">
        <v>21716</v>
      </c>
      <c r="K28" s="11">
        <v>8828</v>
      </c>
      <c r="L28" s="9">
        <v>9208</v>
      </c>
      <c r="M28" s="10">
        <v>9132</v>
      </c>
      <c r="N28" s="9">
        <v>8247</v>
      </c>
    </row>
    <row r="29" spans="1:14" s="1" customFormat="1">
      <c r="A29" s="17"/>
      <c r="B29" s="13" t="s">
        <v>16</v>
      </c>
      <c r="C29" s="12"/>
      <c r="D29" s="9">
        <v>-13304</v>
      </c>
      <c r="E29" s="10">
        <v>-10659</v>
      </c>
      <c r="F29" s="9">
        <v>-10598</v>
      </c>
      <c r="G29" s="11">
        <v>-8814</v>
      </c>
      <c r="H29" s="41">
        <v>0</v>
      </c>
      <c r="I29" s="40">
        <v>0</v>
      </c>
      <c r="J29" s="9">
        <v>-113</v>
      </c>
      <c r="K29" s="11">
        <v>-60</v>
      </c>
      <c r="L29" s="9">
        <v>0</v>
      </c>
      <c r="M29" s="10">
        <v>0</v>
      </c>
      <c r="N29" s="9">
        <v>0</v>
      </c>
    </row>
    <row r="30" spans="1:14" s="1" customFormat="1">
      <c r="A30" s="17"/>
      <c r="B30" s="13" t="s">
        <v>15</v>
      </c>
      <c r="C30" s="12"/>
      <c r="D30" s="9">
        <v>-68014</v>
      </c>
      <c r="E30" s="10">
        <v>-51684</v>
      </c>
      <c r="F30" s="9">
        <v>-51813</v>
      </c>
      <c r="G30" s="11">
        <v>-34270</v>
      </c>
      <c r="H30" s="9">
        <v>-45634</v>
      </c>
      <c r="I30" s="10">
        <v>-33679</v>
      </c>
      <c r="J30" s="9">
        <v>-18051</v>
      </c>
      <c r="K30" s="11">
        <v>-15841</v>
      </c>
      <c r="L30" s="9">
        <v>-25968</v>
      </c>
      <c r="M30" s="10">
        <v>-15727</v>
      </c>
      <c r="N30" s="9">
        <v>-15087</v>
      </c>
    </row>
    <row r="31" spans="1:14" s="1" customFormat="1">
      <c r="A31" s="17"/>
      <c r="B31" s="13" t="s">
        <v>14</v>
      </c>
      <c r="C31" s="12"/>
      <c r="D31" s="9">
        <v>-91627</v>
      </c>
      <c r="E31" s="10">
        <v>-71585</v>
      </c>
      <c r="F31" s="9">
        <v>-86447</v>
      </c>
      <c r="G31" s="11">
        <v>-87611</v>
      </c>
      <c r="H31" s="9">
        <v>-45373</v>
      </c>
      <c r="I31" s="10">
        <v>-75871</v>
      </c>
      <c r="J31" s="9">
        <v>-49437</v>
      </c>
      <c r="K31" s="11">
        <v>-56560</v>
      </c>
      <c r="L31" s="9">
        <v>-59210</v>
      </c>
      <c r="M31" s="10">
        <v>-38120</v>
      </c>
      <c r="N31" s="9">
        <v>-49650</v>
      </c>
    </row>
    <row r="32" spans="1:14" s="1" customFormat="1" ht="12.75" customHeight="1">
      <c r="A32" s="16" t="s">
        <v>13</v>
      </c>
      <c r="B32" s="13"/>
      <c r="C32" s="15"/>
      <c r="D32" s="9">
        <f>+SUM(D25:D31)</f>
        <v>217780</v>
      </c>
      <c r="E32" s="10">
        <f>+SUM(E25:E31)</f>
        <v>311882</v>
      </c>
      <c r="F32" s="9">
        <f>+SUM(F25:F31)</f>
        <v>284272</v>
      </c>
      <c r="G32" s="11">
        <f>+SUM(G25:G31)</f>
        <v>269429</v>
      </c>
      <c r="H32" s="9">
        <f>+SUM(H25:H31)</f>
        <v>265360</v>
      </c>
      <c r="I32" s="10">
        <f>+SUM(I25:I31)</f>
        <v>297405</v>
      </c>
      <c r="J32" s="9">
        <f>+SUM(J25:J31)</f>
        <v>278414</v>
      </c>
      <c r="K32" s="11">
        <f>+SUM(K25:K31)</f>
        <v>289386</v>
      </c>
      <c r="L32" s="9">
        <f>+SUM(L25:L31)</f>
        <v>270451</v>
      </c>
      <c r="M32" s="10">
        <f>+SUM(M25:M31)</f>
        <v>295060</v>
      </c>
      <c r="N32" s="9">
        <f>+SUM(N25:N31)</f>
        <v>272389</v>
      </c>
    </row>
    <row r="33" spans="1:14" s="1" customFormat="1">
      <c r="A33" s="14"/>
      <c r="B33" s="14"/>
      <c r="C33" s="12"/>
      <c r="D33" s="35"/>
      <c r="E33" s="36"/>
      <c r="F33" s="35"/>
      <c r="G33" s="20"/>
      <c r="H33" s="35"/>
      <c r="I33" s="36"/>
      <c r="J33" s="35"/>
      <c r="K33" s="20"/>
      <c r="L33" s="35"/>
      <c r="M33" s="36"/>
      <c r="N33" s="35"/>
    </row>
    <row r="34" spans="1:14" s="1" customFormat="1">
      <c r="A34" s="17"/>
      <c r="B34" s="13" t="s">
        <v>13</v>
      </c>
      <c r="C34" s="12"/>
      <c r="D34" s="9">
        <f>+D32</f>
        <v>217780</v>
      </c>
      <c r="E34" s="10">
        <f>+E32</f>
        <v>311882</v>
      </c>
      <c r="F34" s="9">
        <f>+F32</f>
        <v>284272</v>
      </c>
      <c r="G34" s="11">
        <f>+G32</f>
        <v>269429</v>
      </c>
      <c r="H34" s="9">
        <f>+H32</f>
        <v>265360</v>
      </c>
      <c r="I34" s="10">
        <f>+I32</f>
        <v>297405</v>
      </c>
      <c r="J34" s="9">
        <f>+J32</f>
        <v>278414</v>
      </c>
      <c r="K34" s="11">
        <f>+K32</f>
        <v>289386</v>
      </c>
      <c r="L34" s="39">
        <f>+L32</f>
        <v>270451</v>
      </c>
      <c r="M34" s="10">
        <f>+M32</f>
        <v>295060</v>
      </c>
      <c r="N34" s="9">
        <f>+N32</f>
        <v>272389</v>
      </c>
    </row>
    <row r="35" spans="1:14" s="1" customFormat="1">
      <c r="A35" s="17"/>
      <c r="B35" s="13" t="s">
        <v>12</v>
      </c>
      <c r="C35" s="12"/>
      <c r="D35" s="9">
        <v>657517</v>
      </c>
      <c r="E35" s="38">
        <v>565748</v>
      </c>
      <c r="F35" s="9">
        <v>596019</v>
      </c>
      <c r="G35" s="11">
        <v>605420</v>
      </c>
      <c r="H35" s="9">
        <v>620510</v>
      </c>
      <c r="I35" s="10">
        <v>573735</v>
      </c>
      <c r="J35" s="9">
        <v>583257</v>
      </c>
      <c r="K35" s="11">
        <v>594712</v>
      </c>
      <c r="L35" s="9">
        <v>602830</v>
      </c>
      <c r="M35" s="10">
        <v>545474</v>
      </c>
      <c r="N35" s="9">
        <v>581300</v>
      </c>
    </row>
    <row r="36" spans="1:14" s="1" customFormat="1">
      <c r="A36" s="13" t="s">
        <v>11</v>
      </c>
      <c r="B36" s="13"/>
      <c r="C36" s="12"/>
      <c r="D36" s="9">
        <f>+D34+D35</f>
        <v>875297</v>
      </c>
      <c r="E36" s="38">
        <f>+E34+E35</f>
        <v>877630</v>
      </c>
      <c r="F36" s="9">
        <f>+F34+F35</f>
        <v>880291</v>
      </c>
      <c r="G36" s="11">
        <f>+G34+G35</f>
        <v>874849</v>
      </c>
      <c r="H36" s="9">
        <f>+H34+H35</f>
        <v>885870</v>
      </c>
      <c r="I36" s="10">
        <f>+I34+I35</f>
        <v>871140</v>
      </c>
      <c r="J36" s="9">
        <f>+J34+J35</f>
        <v>861671</v>
      </c>
      <c r="K36" s="11">
        <f>+K34+K35</f>
        <v>884098</v>
      </c>
      <c r="L36" s="9">
        <f>+L34+L35</f>
        <v>873281</v>
      </c>
      <c r="M36" s="10">
        <f>+M34+M35</f>
        <v>840534</v>
      </c>
      <c r="N36" s="9">
        <f>+N34+N35</f>
        <v>853689</v>
      </c>
    </row>
    <row r="37" spans="1:14" s="1" customFormat="1" ht="12.75" customHeight="1">
      <c r="A37" s="37"/>
      <c r="B37" s="37"/>
      <c r="C37" s="12"/>
      <c r="D37" s="35"/>
      <c r="E37" s="36"/>
      <c r="F37" s="35"/>
      <c r="G37" s="20"/>
      <c r="H37" s="35"/>
      <c r="I37" s="36"/>
      <c r="J37" s="35"/>
      <c r="K37" s="20"/>
      <c r="L37" s="35"/>
      <c r="M37" s="36"/>
      <c r="N37" s="35"/>
    </row>
    <row r="38" spans="1:14" s="1" customFormat="1" ht="12.75" customHeight="1">
      <c r="A38" s="34" t="s">
        <v>10</v>
      </c>
      <c r="B38" s="33"/>
      <c r="C38" s="32"/>
      <c r="D38" s="28">
        <f>+D34/D36</f>
        <v>0.2488069763748762</v>
      </c>
      <c r="E38" s="31">
        <f>+E34/E36</f>
        <v>0.35536843544546109</v>
      </c>
      <c r="F38" s="28">
        <f>+F34/F36</f>
        <v>0.32292957669679684</v>
      </c>
      <c r="G38" s="30">
        <f>+G34/G36</f>
        <v>0.30797200431160121</v>
      </c>
      <c r="H38" s="28">
        <f>+H34/H36</f>
        <v>0.29954733764547847</v>
      </c>
      <c r="I38" s="29">
        <f>+I34/I36</f>
        <v>0.34139747916523178</v>
      </c>
      <c r="J38" s="28">
        <f>+J34/J36</f>
        <v>0.32310940022351919</v>
      </c>
      <c r="K38" s="30">
        <f>+K34/K36</f>
        <v>0.32732344151892662</v>
      </c>
      <c r="L38" s="28">
        <f>+L34/L36</f>
        <v>0.30969527563292915</v>
      </c>
      <c r="M38" s="29">
        <f>+M34/M36</f>
        <v>0.35103874441723953</v>
      </c>
      <c r="N38" s="28">
        <f>+N34/N36</f>
        <v>0.31907287079955349</v>
      </c>
    </row>
    <row r="39" spans="1:14" s="1" customFormat="1">
      <c r="A39" s="22"/>
      <c r="B39" s="27"/>
      <c r="C39" s="26"/>
      <c r="D39" s="23"/>
      <c r="E39" s="24"/>
      <c r="F39" s="23"/>
      <c r="G39" s="25"/>
      <c r="H39" s="23"/>
      <c r="I39" s="24"/>
      <c r="J39" s="23"/>
      <c r="K39" s="25"/>
      <c r="L39" s="23"/>
      <c r="M39" s="24"/>
      <c r="N39" s="23"/>
    </row>
    <row r="40" spans="1:14" s="1" customFormat="1">
      <c r="A40" s="22" t="s">
        <v>9</v>
      </c>
      <c r="B40" s="21"/>
      <c r="C40" s="12"/>
      <c r="D40" s="19"/>
      <c r="F40" s="19"/>
      <c r="G40" s="20"/>
      <c r="H40" s="19"/>
      <c r="J40" s="19"/>
      <c r="K40" s="20"/>
      <c r="L40" s="19"/>
      <c r="N40" s="19"/>
    </row>
    <row r="41" spans="1:14" s="1" customFormat="1">
      <c r="A41" s="17"/>
      <c r="B41" s="18"/>
      <c r="C41" s="12"/>
      <c r="D41" s="9"/>
      <c r="E41" s="10"/>
      <c r="F41" s="9"/>
      <c r="G41" s="11"/>
      <c r="H41" s="9"/>
      <c r="I41" s="10"/>
      <c r="J41" s="9"/>
      <c r="K41" s="11"/>
      <c r="L41" s="9"/>
      <c r="M41" s="10"/>
      <c r="N41" s="9"/>
    </row>
    <row r="42" spans="1:14" s="1" customFormat="1">
      <c r="A42" s="17"/>
      <c r="B42" s="13" t="s">
        <v>8</v>
      </c>
      <c r="C42" s="12"/>
      <c r="D42" s="9">
        <v>50536</v>
      </c>
      <c r="E42" s="10">
        <v>89008</v>
      </c>
      <c r="F42" s="9">
        <v>147714</v>
      </c>
      <c r="G42" s="11">
        <v>193795</v>
      </c>
      <c r="H42" s="9">
        <v>39817</v>
      </c>
      <c r="I42" s="10">
        <v>92353</v>
      </c>
      <c r="J42" s="9">
        <v>148185</v>
      </c>
      <c r="K42" s="11">
        <v>164670</v>
      </c>
      <c r="L42" s="9">
        <v>44620</v>
      </c>
      <c r="M42" s="10">
        <v>95464</v>
      </c>
      <c r="N42" s="9">
        <v>134233</v>
      </c>
    </row>
    <row r="43" spans="1:14" s="1" customFormat="1" ht="12.75" customHeight="1">
      <c r="A43" s="16"/>
      <c r="B43" s="13" t="s">
        <v>7</v>
      </c>
      <c r="C43" s="15"/>
      <c r="D43" s="9">
        <v>-40879</v>
      </c>
      <c r="E43" s="10">
        <v>-59887</v>
      </c>
      <c r="F43" s="9">
        <v>-98834</v>
      </c>
      <c r="G43" s="11">
        <v>-130299</v>
      </c>
      <c r="H43" s="9">
        <v>18370</v>
      </c>
      <c r="I43" s="10">
        <v>-21808</v>
      </c>
      <c r="J43" s="9">
        <v>-18878</v>
      </c>
      <c r="K43" s="11">
        <v>-52848</v>
      </c>
      <c r="L43" s="9">
        <v>-25775</v>
      </c>
      <c r="M43" s="10">
        <v>-20213</v>
      </c>
      <c r="N43" s="9">
        <v>-41417</v>
      </c>
    </row>
    <row r="44" spans="1:14" s="1" customFormat="1">
      <c r="A44" s="14"/>
      <c r="B44" s="13" t="s">
        <v>6</v>
      </c>
      <c r="C44" s="12"/>
      <c r="D44" s="9">
        <v>-11660</v>
      </c>
      <c r="E44" s="10">
        <v>-874</v>
      </c>
      <c r="F44" s="9">
        <v>-15128</v>
      </c>
      <c r="G44" s="11">
        <v>-18547</v>
      </c>
      <c r="H44" s="9">
        <v>39174</v>
      </c>
      <c r="I44" s="10">
        <v>17120</v>
      </c>
      <c r="J44" s="9">
        <v>39584</v>
      </c>
      <c r="K44" s="11">
        <v>34327</v>
      </c>
      <c r="L44" s="9">
        <v>-8160</v>
      </c>
      <c r="M44" s="10">
        <v>11413</v>
      </c>
      <c r="N44" s="9">
        <v>7109</v>
      </c>
    </row>
    <row r="45" spans="1:14" s="1" customFormat="1" ht="13.5" thickBot="1">
      <c r="A45" s="8" t="s">
        <v>5</v>
      </c>
      <c r="B45" s="7"/>
      <c r="C45" s="6"/>
      <c r="D45" s="3">
        <f>+D42+D43-D44</f>
        <v>21317</v>
      </c>
      <c r="E45" s="4">
        <f>+E42+E43-E44</f>
        <v>29995</v>
      </c>
      <c r="F45" s="3">
        <f>+F42+F43-F44</f>
        <v>64008</v>
      </c>
      <c r="G45" s="5">
        <f>+G42+G43-G44</f>
        <v>82043</v>
      </c>
      <c r="H45" s="3">
        <f>+H42+H43-H44</f>
        <v>19013</v>
      </c>
      <c r="I45" s="4">
        <f>+I42+I43-I44</f>
        <v>53425</v>
      </c>
      <c r="J45" s="3">
        <f>+J42+J43-J44</f>
        <v>89723</v>
      </c>
      <c r="K45" s="5">
        <f>+K42+K43-K44</f>
        <v>77495</v>
      </c>
      <c r="L45" s="3">
        <f>+L42+L43-L44</f>
        <v>27005</v>
      </c>
      <c r="M45" s="4">
        <f>+M42+M43-M44</f>
        <v>63838</v>
      </c>
      <c r="N45" s="3">
        <f>+N42+N43-N44</f>
        <v>85707</v>
      </c>
    </row>
    <row r="46" spans="1:14" s="1" customFormat="1" ht="13.5" thickTop="1"/>
    <row r="47" spans="1:14" s="1" customFormat="1">
      <c r="A47" s="2" t="s">
        <v>4</v>
      </c>
    </row>
    <row r="48" spans="1:14" s="1" customFormat="1">
      <c r="A48" s="2" t="s">
        <v>3</v>
      </c>
    </row>
    <row r="49" spans="1:1" s="1" customFormat="1">
      <c r="A49" s="2" t="s">
        <v>2</v>
      </c>
    </row>
    <row r="50" spans="1:1" s="1" customFormat="1">
      <c r="A50" s="2" t="s">
        <v>1</v>
      </c>
    </row>
    <row r="51" spans="1:1" s="1" customFormat="1">
      <c r="A51" s="2" t="s">
        <v>0</v>
      </c>
    </row>
  </sheetData>
  <mergeCells count="1">
    <mergeCell ref="A1:C3"/>
  </mergeCells>
  <pageMargins left="0.74803149606299213" right="0.74803149606299213" top="0.98425196850393704" bottom="0.98425196850393704" header="0.51181102362204722" footer="0.51181102362204722"/>
  <pageSetup paperSize="9" scale="67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N34"/>
  <sheetViews>
    <sheetView zoomScaleNormal="100" workbookViewId="0">
      <pane xSplit="3" ySplit="3" topLeftCell="G4" activePane="bottomRight" state="frozen"/>
      <selection activeCell="D1" sqref="D1"/>
      <selection pane="topRight" activeCell="D1" sqref="D1"/>
      <selection pane="bottomLeft" activeCell="D1" sqref="D1"/>
      <selection pane="bottomRight" activeCell="D1" sqref="D1"/>
    </sheetView>
  </sheetViews>
  <sheetFormatPr defaultRowHeight="12.75"/>
  <cols>
    <col min="1" max="1" width="8.5" style="69" customWidth="1"/>
    <col min="2" max="2" width="5.83203125" style="69" customWidth="1"/>
    <col min="3" max="3" width="44.1640625" style="70" customWidth="1"/>
    <col min="4" max="14" width="14.83203125" style="69" customWidth="1"/>
    <col min="15" max="16384" width="9.33203125" style="69"/>
  </cols>
  <sheetData>
    <row r="1" spans="1:14" s="69" customFormat="1" ht="12.75" customHeight="1">
      <c r="A1" s="115" t="s">
        <v>39</v>
      </c>
      <c r="B1" s="115"/>
      <c r="C1" s="65"/>
      <c r="D1" s="67">
        <v>2009</v>
      </c>
      <c r="E1" s="67">
        <v>2009</v>
      </c>
      <c r="F1" s="67">
        <v>2009</v>
      </c>
      <c r="G1" s="68">
        <v>2009</v>
      </c>
      <c r="H1" s="67">
        <v>2010</v>
      </c>
      <c r="I1" s="67">
        <v>2010</v>
      </c>
      <c r="J1" s="67">
        <v>2010</v>
      </c>
      <c r="K1" s="68">
        <v>2010</v>
      </c>
      <c r="L1" s="67">
        <v>2011</v>
      </c>
      <c r="M1" s="67">
        <v>2011</v>
      </c>
      <c r="N1" s="67">
        <v>2011</v>
      </c>
    </row>
    <row r="2" spans="1:14" s="69" customFormat="1" ht="12.75" customHeight="1">
      <c r="A2" s="115"/>
      <c r="B2" s="115"/>
      <c r="C2" s="65"/>
      <c r="D2" s="114" t="s">
        <v>37</v>
      </c>
      <c r="E2" s="112" t="s">
        <v>36</v>
      </c>
      <c r="F2" s="111" t="s">
        <v>35</v>
      </c>
      <c r="G2" s="113" t="s">
        <v>38</v>
      </c>
      <c r="H2" s="112" t="s">
        <v>37</v>
      </c>
      <c r="I2" s="112" t="s">
        <v>36</v>
      </c>
      <c r="J2" s="111" t="s">
        <v>35</v>
      </c>
      <c r="K2" s="113" t="s">
        <v>38</v>
      </c>
      <c r="L2" s="112" t="s">
        <v>37</v>
      </c>
      <c r="M2" s="112" t="s">
        <v>36</v>
      </c>
      <c r="N2" s="111" t="s">
        <v>35</v>
      </c>
    </row>
    <row r="3" spans="1:14" s="107" customFormat="1">
      <c r="A3" s="60"/>
      <c r="B3" s="60"/>
      <c r="C3" s="59"/>
      <c r="D3" s="109"/>
      <c r="E3" s="109"/>
      <c r="F3" s="108"/>
      <c r="G3" s="110"/>
      <c r="H3" s="109"/>
      <c r="I3" s="109"/>
      <c r="J3" s="108"/>
      <c r="K3" s="110"/>
      <c r="L3" s="109"/>
      <c r="M3" s="109"/>
      <c r="N3" s="108"/>
    </row>
    <row r="4" spans="1:14" s="69" customFormat="1">
      <c r="A4" s="106"/>
      <c r="B4" s="106"/>
      <c r="C4" s="101"/>
      <c r="D4" s="53"/>
      <c r="E4" s="104"/>
      <c r="F4" s="53"/>
      <c r="G4" s="105"/>
      <c r="H4" s="53"/>
      <c r="I4" s="104"/>
      <c r="J4" s="53"/>
      <c r="K4" s="105"/>
      <c r="L4" s="53"/>
      <c r="M4" s="104"/>
      <c r="N4" s="53"/>
    </row>
    <row r="5" spans="1:14" s="69" customFormat="1">
      <c r="A5" s="86" t="s">
        <v>33</v>
      </c>
      <c r="B5" s="82"/>
      <c r="C5" s="84"/>
      <c r="D5" s="9">
        <v>66622</v>
      </c>
      <c r="E5" s="79">
        <v>69079</v>
      </c>
      <c r="F5" s="9">
        <v>70756</v>
      </c>
      <c r="G5" s="80">
        <v>56351</v>
      </c>
      <c r="H5" s="9">
        <v>59207</v>
      </c>
      <c r="I5" s="79">
        <v>63126</v>
      </c>
      <c r="J5" s="9">
        <v>68719</v>
      </c>
      <c r="K5" s="80">
        <v>57252</v>
      </c>
      <c r="L5" s="9">
        <v>61484</v>
      </c>
      <c r="M5" s="79">
        <f>+'kumulált Csoport'!M5-'kumulált Csoport'!L5</f>
        <v>61803</v>
      </c>
      <c r="N5" s="9">
        <f>+'kumulált Csoport'!N5-'kumulált Csoport'!M5</f>
        <v>63966</v>
      </c>
    </row>
    <row r="6" spans="1:14" s="69" customFormat="1">
      <c r="A6" s="86"/>
      <c r="B6" s="82"/>
      <c r="C6" s="84"/>
      <c r="D6" s="9"/>
      <c r="E6" s="79"/>
      <c r="F6" s="9"/>
      <c r="G6" s="80"/>
      <c r="H6" s="9"/>
      <c r="I6" s="79"/>
      <c r="J6" s="9"/>
      <c r="K6" s="80"/>
      <c r="L6" s="9"/>
      <c r="M6" s="79"/>
      <c r="N6" s="9"/>
    </row>
    <row r="7" spans="1:14" s="69" customFormat="1">
      <c r="A7" s="86" t="s">
        <v>32</v>
      </c>
      <c r="B7" s="82"/>
      <c r="C7" s="84"/>
      <c r="D7" s="9"/>
      <c r="E7" s="79"/>
      <c r="F7" s="9"/>
      <c r="G7" s="80"/>
      <c r="H7" s="9"/>
      <c r="I7" s="79"/>
      <c r="J7" s="9"/>
      <c r="K7" s="80"/>
      <c r="L7" s="9"/>
      <c r="M7" s="79"/>
      <c r="N7" s="9"/>
    </row>
    <row r="8" spans="1:14" s="69" customFormat="1">
      <c r="A8" s="86"/>
      <c r="B8" s="82" t="s">
        <v>31</v>
      </c>
      <c r="C8" s="84"/>
      <c r="D8" s="9">
        <v>1696</v>
      </c>
      <c r="E8" s="79">
        <v>1928</v>
      </c>
      <c r="F8" s="9">
        <v>1522</v>
      </c>
      <c r="G8" s="80">
        <v>1252</v>
      </c>
      <c r="H8" s="9">
        <v>511</v>
      </c>
      <c r="I8" s="79">
        <v>840</v>
      </c>
      <c r="J8" s="9">
        <v>684</v>
      </c>
      <c r="K8" s="80">
        <v>278</v>
      </c>
      <c r="L8" s="9">
        <v>411</v>
      </c>
      <c r="M8" s="79">
        <f>+'kumulált Csoport'!M8-'kumulált Csoport'!L8</f>
        <v>10630</v>
      </c>
      <c r="N8" s="9">
        <f>+'kumulált Csoport'!N8-'kumulált Csoport'!M8</f>
        <v>5698</v>
      </c>
    </row>
    <row r="9" spans="1:14" s="69" customFormat="1">
      <c r="A9" s="86"/>
      <c r="B9" s="82" t="s">
        <v>30</v>
      </c>
      <c r="C9" s="84"/>
      <c r="D9" s="9">
        <v>356</v>
      </c>
      <c r="E9" s="79">
        <v>627</v>
      </c>
      <c r="F9" s="9">
        <v>-1931</v>
      </c>
      <c r="G9" s="80">
        <v>8305</v>
      </c>
      <c r="H9" s="9">
        <v>1030</v>
      </c>
      <c r="I9" s="79">
        <v>446</v>
      </c>
      <c r="J9" s="9">
        <v>599</v>
      </c>
      <c r="K9" s="80">
        <v>3980</v>
      </c>
      <c r="L9" s="9">
        <v>1486</v>
      </c>
      <c r="M9" s="79">
        <f>+'kumulált Csoport'!M9-'kumulált Csoport'!L9</f>
        <v>271</v>
      </c>
      <c r="N9" s="9">
        <f>+'kumulált Csoport'!N9-'kumulált Csoport'!M9</f>
        <v>352</v>
      </c>
    </row>
    <row r="10" spans="1:14" s="69" customFormat="1">
      <c r="A10" s="86"/>
      <c r="B10" s="86" t="s">
        <v>29</v>
      </c>
      <c r="C10" s="84"/>
      <c r="D10" s="9">
        <v>0</v>
      </c>
      <c r="E10" s="79">
        <v>0</v>
      </c>
      <c r="F10" s="9">
        <v>0</v>
      </c>
      <c r="G10" s="80">
        <v>0</v>
      </c>
      <c r="H10" s="9">
        <v>0</v>
      </c>
      <c r="I10" s="79">
        <v>0</v>
      </c>
      <c r="J10" s="9">
        <v>0</v>
      </c>
      <c r="K10" s="80">
        <v>26970</v>
      </c>
      <c r="L10" s="9">
        <v>6341</v>
      </c>
      <c r="M10" s="79">
        <f>+'kumulált Csoport'!M10-'kumulált Csoport'!L10</f>
        <v>6345</v>
      </c>
      <c r="N10" s="9">
        <f>+'kumulált Csoport'!N10-'kumulált Csoport'!M10</f>
        <v>6320</v>
      </c>
    </row>
    <row r="11" spans="1:14" s="69" customFormat="1">
      <c r="A11" s="86"/>
      <c r="B11" s="82"/>
      <c r="C11" s="84"/>
      <c r="D11" s="9"/>
      <c r="E11" s="79"/>
      <c r="F11" s="9"/>
      <c r="G11" s="80"/>
      <c r="H11" s="9"/>
      <c r="I11" s="79"/>
      <c r="J11" s="9"/>
      <c r="K11" s="80"/>
      <c r="L11" s="9"/>
      <c r="M11" s="79"/>
      <c r="N11" s="9"/>
    </row>
    <row r="12" spans="1:14" s="69" customFormat="1">
      <c r="A12" s="86" t="s">
        <v>28</v>
      </c>
      <c r="B12" s="82"/>
      <c r="C12" s="84"/>
      <c r="D12" s="9">
        <v>64570</v>
      </c>
      <c r="E12" s="79">
        <v>66524</v>
      </c>
      <c r="F12" s="9">
        <v>71165</v>
      </c>
      <c r="G12" s="80">
        <v>46794</v>
      </c>
      <c r="H12" s="9">
        <v>57666</v>
      </c>
      <c r="I12" s="79">
        <v>61840</v>
      </c>
      <c r="J12" s="9">
        <v>67436</v>
      </c>
      <c r="K12" s="80">
        <v>52994</v>
      </c>
      <c r="L12" s="9">
        <v>59587</v>
      </c>
      <c r="M12" s="79">
        <f>M5-(M8+M9+M10)</f>
        <v>44557</v>
      </c>
      <c r="N12" s="9">
        <f>+'kumulált Csoport'!N12-'kumulált Csoport'!M12</f>
        <v>51596</v>
      </c>
    </row>
    <row r="13" spans="1:14" s="69" customFormat="1">
      <c r="A13" s="86"/>
      <c r="B13" s="82"/>
      <c r="C13" s="84"/>
      <c r="D13" s="9"/>
      <c r="E13" s="79"/>
      <c r="F13" s="9"/>
      <c r="G13" s="80"/>
      <c r="H13" s="9"/>
      <c r="I13" s="79"/>
      <c r="J13" s="9"/>
      <c r="K13" s="80"/>
      <c r="L13" s="9"/>
      <c r="M13" s="79"/>
      <c r="N13" s="9"/>
    </row>
    <row r="14" spans="1:14" s="69" customFormat="1">
      <c r="A14" s="103" t="s">
        <v>27</v>
      </c>
      <c r="B14" s="86" t="s">
        <v>26</v>
      </c>
      <c r="C14" s="101"/>
      <c r="D14" s="9">
        <v>-24786</v>
      </c>
      <c r="E14" s="79">
        <v>-26175</v>
      </c>
      <c r="F14" s="9">
        <v>-25376</v>
      </c>
      <c r="G14" s="80">
        <v>-25583</v>
      </c>
      <c r="H14" s="9">
        <v>-24140</v>
      </c>
      <c r="I14" s="79">
        <v>-25285</v>
      </c>
      <c r="J14" s="9">
        <v>-24803</v>
      </c>
      <c r="K14" s="80">
        <v>-26644</v>
      </c>
      <c r="L14" s="9">
        <v>-23994</v>
      </c>
      <c r="M14" s="79">
        <f>+'kumulált Csoport'!M14-'kumulált Csoport'!L14</f>
        <v>-24024</v>
      </c>
      <c r="N14" s="9">
        <f>+'kumulált Csoport'!N14-'kumulált Csoport'!M14</f>
        <v>-24043</v>
      </c>
    </row>
    <row r="15" spans="1:14" s="69" customFormat="1">
      <c r="A15" s="86"/>
      <c r="B15" s="82"/>
      <c r="C15" s="84"/>
      <c r="D15" s="9"/>
      <c r="E15" s="79"/>
      <c r="F15" s="9"/>
      <c r="G15" s="80"/>
      <c r="H15" s="9"/>
      <c r="I15" s="79"/>
      <c r="J15" s="9"/>
      <c r="K15" s="80"/>
      <c r="L15" s="9"/>
      <c r="M15" s="79"/>
      <c r="N15" s="9"/>
    </row>
    <row r="16" spans="1:14" s="69" customFormat="1">
      <c r="A16" s="86" t="s">
        <v>25</v>
      </c>
      <c r="B16" s="82"/>
      <c r="C16" s="84"/>
      <c r="D16" s="9">
        <f>+D12+D14</f>
        <v>39784</v>
      </c>
      <c r="E16" s="79">
        <f>+E12+E14</f>
        <v>40349</v>
      </c>
      <c r="F16" s="9">
        <f>+F12+F14</f>
        <v>45789</v>
      </c>
      <c r="G16" s="80">
        <f>+G12+G14</f>
        <v>21211</v>
      </c>
      <c r="H16" s="9">
        <f>+H12+H14</f>
        <v>33526</v>
      </c>
      <c r="I16" s="79">
        <f>+I12+I14</f>
        <v>36555</v>
      </c>
      <c r="J16" s="9">
        <f>+J12+J14</f>
        <v>42633</v>
      </c>
      <c r="K16" s="80">
        <f>+K12+K14</f>
        <v>26350</v>
      </c>
      <c r="L16" s="9">
        <f>+L12+L14</f>
        <v>35593</v>
      </c>
      <c r="M16" s="79">
        <f>+M12+M14</f>
        <v>20533</v>
      </c>
      <c r="N16" s="9">
        <f>+N12+N14</f>
        <v>27553</v>
      </c>
    </row>
    <row r="17" spans="1:14" s="69" customFormat="1">
      <c r="A17" s="86"/>
      <c r="B17" s="82"/>
      <c r="C17" s="84"/>
      <c r="D17" s="9"/>
      <c r="E17" s="79"/>
      <c r="F17" s="9"/>
      <c r="G17" s="80"/>
      <c r="H17" s="9"/>
      <c r="I17" s="79"/>
      <c r="J17" s="9"/>
      <c r="K17" s="80"/>
      <c r="L17" s="9"/>
      <c r="M17" s="79"/>
      <c r="N17" s="9"/>
    </row>
    <row r="18" spans="1:14" s="69" customFormat="1">
      <c r="A18" s="102" t="s">
        <v>24</v>
      </c>
      <c r="B18" s="102"/>
      <c r="C18" s="101"/>
      <c r="D18" s="9">
        <v>159409</v>
      </c>
      <c r="E18" s="79">
        <v>161095</v>
      </c>
      <c r="F18" s="9">
        <v>160110</v>
      </c>
      <c r="G18" s="80">
        <v>163375</v>
      </c>
      <c r="H18" s="9">
        <v>147374</v>
      </c>
      <c r="I18" s="79">
        <v>150460</v>
      </c>
      <c r="J18" s="9">
        <v>154768</v>
      </c>
      <c r="K18" s="80">
        <v>156977</v>
      </c>
      <c r="L18" s="9">
        <v>142507</v>
      </c>
      <c r="M18" s="79">
        <f>+'kumulált Csoport'!M18-'kumulált Csoport'!L18</f>
        <v>143566</v>
      </c>
      <c r="N18" s="9">
        <f>+'kumulált Csoport'!N18-'kumulált Csoport'!M18</f>
        <v>152120</v>
      </c>
    </row>
    <row r="19" spans="1:14" s="69" customFormat="1">
      <c r="A19" s="86"/>
      <c r="B19" s="82"/>
      <c r="C19" s="84"/>
      <c r="D19" s="9"/>
      <c r="E19" s="79"/>
      <c r="F19" s="9"/>
      <c r="G19" s="80"/>
      <c r="H19" s="9"/>
      <c r="I19" s="79"/>
      <c r="J19" s="9"/>
      <c r="K19" s="80"/>
      <c r="L19" s="9"/>
      <c r="M19" s="79"/>
      <c r="N19" s="9"/>
    </row>
    <row r="20" spans="1:14" s="69" customFormat="1">
      <c r="A20" s="86" t="s">
        <v>23</v>
      </c>
      <c r="B20" s="82"/>
      <c r="C20" s="84"/>
      <c r="D20" s="49">
        <f>+D5/D18</f>
        <v>0.41793123349371741</v>
      </c>
      <c r="E20" s="99">
        <f>+E5/E18</f>
        <v>0.42880908780533228</v>
      </c>
      <c r="F20" s="49">
        <f>+F5/F18</f>
        <v>0.44192117918930734</v>
      </c>
      <c r="G20" s="100">
        <f>+G5/G18</f>
        <v>0.34491813312930375</v>
      </c>
      <c r="H20" s="49">
        <f>+H5/H18</f>
        <v>0.4017465767367378</v>
      </c>
      <c r="I20" s="99">
        <f>+I5/I18</f>
        <v>0.41955336966635648</v>
      </c>
      <c r="J20" s="49">
        <f>+J5/J18</f>
        <v>0.4440129742582446</v>
      </c>
      <c r="K20" s="100">
        <f>+K5/K18</f>
        <v>0.36471585009268875</v>
      </c>
      <c r="L20" s="49">
        <f>+L5/L18</f>
        <v>0.43144547285396506</v>
      </c>
      <c r="M20" s="99">
        <f>+M5/M18</f>
        <v>0.4304849337586894</v>
      </c>
      <c r="N20" s="49">
        <f>+N5/N18</f>
        <v>0.42049697607152248</v>
      </c>
    </row>
    <row r="21" spans="1:14" s="69" customFormat="1">
      <c r="A21" s="98" t="s">
        <v>22</v>
      </c>
      <c r="B21" s="97"/>
      <c r="C21" s="96"/>
      <c r="D21" s="43">
        <f>+D12/D18</f>
        <v>0.40505868551963814</v>
      </c>
      <c r="E21" s="94">
        <f>+E12/E18</f>
        <v>0.41294888109500605</v>
      </c>
      <c r="F21" s="43">
        <f>+F12/F18</f>
        <v>0.44447567297482982</v>
      </c>
      <c r="G21" s="95">
        <f>+G12/G18</f>
        <v>0.28642081101759753</v>
      </c>
      <c r="H21" s="43">
        <f>+H12/H18</f>
        <v>0.39129018687149703</v>
      </c>
      <c r="I21" s="94">
        <f>+I12/I18</f>
        <v>0.41100624750764325</v>
      </c>
      <c r="J21" s="43">
        <f>+J12/J18</f>
        <v>0.43572314690375269</v>
      </c>
      <c r="K21" s="95">
        <f>+K12/K18</f>
        <v>0.33759085725934374</v>
      </c>
      <c r="L21" s="43">
        <f>+L12/L18</f>
        <v>0.41813384605668491</v>
      </c>
      <c r="M21" s="94">
        <f>+M12/M18</f>
        <v>0.31035899864870514</v>
      </c>
      <c r="N21" s="43">
        <f>+N12/N18</f>
        <v>0.33917959505653433</v>
      </c>
    </row>
    <row r="22" spans="1:14" s="69" customFormat="1">
      <c r="A22" s="93"/>
      <c r="B22" s="19"/>
      <c r="C22" s="81"/>
      <c r="D22" s="89"/>
      <c r="E22" s="92"/>
      <c r="F22" s="89"/>
      <c r="G22" s="91"/>
      <c r="H22" s="89"/>
      <c r="I22" s="90"/>
      <c r="J22" s="89"/>
      <c r="K22" s="91"/>
      <c r="L22" s="89"/>
      <c r="M22" s="90"/>
      <c r="N22" s="89"/>
    </row>
    <row r="23" spans="1:14" s="69" customFormat="1">
      <c r="A23" s="93" t="s">
        <v>9</v>
      </c>
      <c r="B23" s="19"/>
      <c r="C23" s="81"/>
      <c r="D23" s="89"/>
      <c r="E23" s="92"/>
      <c r="F23" s="89"/>
      <c r="G23" s="91"/>
      <c r="H23" s="89"/>
      <c r="I23" s="90"/>
      <c r="J23" s="89"/>
      <c r="K23" s="91"/>
      <c r="L23" s="89"/>
      <c r="M23" s="90"/>
      <c r="N23" s="89"/>
    </row>
    <row r="24" spans="1:14" s="69" customFormat="1">
      <c r="A24" s="87"/>
      <c r="B24" s="82"/>
      <c r="C24" s="81"/>
      <c r="D24" s="88"/>
      <c r="E24" s="79"/>
      <c r="F24" s="9"/>
      <c r="G24" s="80"/>
      <c r="H24" s="9"/>
      <c r="I24" s="79"/>
      <c r="J24" s="9"/>
      <c r="K24" s="80"/>
      <c r="L24" s="9"/>
      <c r="M24" s="79"/>
      <c r="N24" s="9"/>
    </row>
    <row r="25" spans="1:14" s="69" customFormat="1">
      <c r="A25" s="87"/>
      <c r="B25" s="85" t="s">
        <v>8</v>
      </c>
      <c r="C25" s="81"/>
      <c r="D25" s="9">
        <v>50536</v>
      </c>
      <c r="E25" s="79">
        <v>38472</v>
      </c>
      <c r="F25" s="9">
        <v>58706</v>
      </c>
      <c r="G25" s="80">
        <v>46081</v>
      </c>
      <c r="H25" s="9">
        <v>39817</v>
      </c>
      <c r="I25" s="79">
        <v>52536</v>
      </c>
      <c r="J25" s="9">
        <v>55832</v>
      </c>
      <c r="K25" s="80">
        <v>16485</v>
      </c>
      <c r="L25" s="9">
        <v>44620</v>
      </c>
      <c r="M25" s="79">
        <f>+'kumulált Csoport'!M42-'kumulált Csoport'!L42</f>
        <v>50844</v>
      </c>
      <c r="N25" s="9">
        <f>+'[1]YTD Group'!N42-'[1]YTD Group'!M42</f>
        <v>38769</v>
      </c>
    </row>
    <row r="26" spans="1:14" s="69" customFormat="1">
      <c r="A26" s="86"/>
      <c r="B26" s="85" t="s">
        <v>7</v>
      </c>
      <c r="C26" s="84"/>
      <c r="D26" s="9">
        <v>-40879</v>
      </c>
      <c r="E26" s="79">
        <v>-19008</v>
      </c>
      <c r="F26" s="9">
        <v>-38947</v>
      </c>
      <c r="G26" s="80">
        <v>-31465</v>
      </c>
      <c r="H26" s="9">
        <v>18370</v>
      </c>
      <c r="I26" s="79">
        <v>-40178</v>
      </c>
      <c r="J26" s="9">
        <v>2930</v>
      </c>
      <c r="K26" s="80">
        <v>-33970</v>
      </c>
      <c r="L26" s="9">
        <v>-25775</v>
      </c>
      <c r="M26" s="79">
        <f>+'kumulált Csoport'!M43-'kumulált Csoport'!L43</f>
        <v>5562</v>
      </c>
      <c r="N26" s="9">
        <f>+'[1]YTD Group'!N43-'[1]YTD Group'!M43</f>
        <v>-21204</v>
      </c>
    </row>
    <row r="27" spans="1:14" s="69" customFormat="1">
      <c r="A27" s="83"/>
      <c r="B27" s="82" t="s">
        <v>6</v>
      </c>
      <c r="C27" s="81"/>
      <c r="D27" s="9">
        <v>-11660</v>
      </c>
      <c r="E27" s="79">
        <v>10786</v>
      </c>
      <c r="F27" s="9">
        <v>-14254</v>
      </c>
      <c r="G27" s="80">
        <v>-3419</v>
      </c>
      <c r="H27" s="9">
        <v>39174</v>
      </c>
      <c r="I27" s="79">
        <v>-22054</v>
      </c>
      <c r="J27" s="9">
        <v>22464</v>
      </c>
      <c r="K27" s="80">
        <v>-5257</v>
      </c>
      <c r="L27" s="9">
        <v>-8160</v>
      </c>
      <c r="M27" s="79">
        <f>+'kumulált Csoport'!M44-'kumulált Csoport'!L44</f>
        <v>19573</v>
      </c>
      <c r="N27" s="9">
        <f>+'[1]YTD Group'!N44-'[1]YTD Group'!M44</f>
        <v>-4304</v>
      </c>
    </row>
    <row r="28" spans="1:14" s="69" customFormat="1" ht="13.5" thickBot="1">
      <c r="A28" s="78" t="s">
        <v>5</v>
      </c>
      <c r="B28" s="77"/>
      <c r="C28" s="76"/>
      <c r="D28" s="75">
        <v>21317</v>
      </c>
      <c r="E28" s="73">
        <v>8678</v>
      </c>
      <c r="F28" s="3">
        <v>34013</v>
      </c>
      <c r="G28" s="74">
        <v>18035</v>
      </c>
      <c r="H28" s="3">
        <v>19013</v>
      </c>
      <c r="I28" s="73">
        <v>34412</v>
      </c>
      <c r="J28" s="3">
        <v>36298</v>
      </c>
      <c r="K28" s="74">
        <v>-12228</v>
      </c>
      <c r="L28" s="3">
        <f>+L25+L26-L27</f>
        <v>27005</v>
      </c>
      <c r="M28" s="73">
        <f>+M25+M26-M27</f>
        <v>36833</v>
      </c>
      <c r="N28" s="3">
        <f>+N25+N26-N27</f>
        <v>21869</v>
      </c>
    </row>
    <row r="29" spans="1:14" s="69" customFormat="1" ht="13.5" thickTop="1">
      <c r="C29" s="70"/>
    </row>
    <row r="30" spans="1:14" s="69" customFormat="1">
      <c r="A30" s="2" t="s">
        <v>4</v>
      </c>
      <c r="B30" s="71"/>
      <c r="C30" s="72"/>
      <c r="D30" s="71"/>
      <c r="E30" s="71"/>
      <c r="F30" s="71"/>
      <c r="G30" s="71"/>
      <c r="H30" s="71"/>
      <c r="J30" s="71"/>
      <c r="K30" s="71"/>
      <c r="L30" s="71"/>
      <c r="N30" s="71"/>
    </row>
    <row r="31" spans="1:14" s="69" customFormat="1">
      <c r="A31" s="2" t="s">
        <v>3</v>
      </c>
      <c r="B31" s="71"/>
      <c r="C31" s="72"/>
      <c r="D31" s="71"/>
      <c r="E31" s="71"/>
      <c r="F31" s="71"/>
      <c r="G31" s="71"/>
      <c r="H31" s="71"/>
      <c r="J31" s="71"/>
      <c r="K31" s="71"/>
      <c r="L31" s="71"/>
      <c r="N31" s="71"/>
    </row>
    <row r="32" spans="1:14" s="69" customFormat="1">
      <c r="A32" s="2" t="s">
        <v>2</v>
      </c>
      <c r="B32" s="71"/>
      <c r="C32" s="72"/>
      <c r="D32" s="71"/>
      <c r="E32" s="71"/>
      <c r="F32" s="71"/>
      <c r="G32" s="71"/>
      <c r="H32" s="71"/>
      <c r="J32" s="71"/>
      <c r="K32" s="71"/>
      <c r="L32" s="71"/>
      <c r="N32" s="71"/>
    </row>
    <row r="33" spans="1:14" s="69" customFormat="1">
      <c r="A33" s="2" t="s">
        <v>1</v>
      </c>
      <c r="B33" s="71"/>
      <c r="C33" s="72"/>
      <c r="D33" s="71"/>
      <c r="E33" s="71"/>
      <c r="F33" s="71"/>
      <c r="G33" s="71"/>
      <c r="H33" s="71"/>
      <c r="J33" s="71"/>
      <c r="K33" s="71"/>
      <c r="L33" s="71"/>
      <c r="N33" s="71"/>
    </row>
    <row r="34" spans="1:14" s="69" customFormat="1">
      <c r="A34" s="2"/>
      <c r="C34" s="70"/>
    </row>
  </sheetData>
  <mergeCells count="1">
    <mergeCell ref="A1:C3"/>
  </mergeCells>
  <pageMargins left="0.74803149606299213" right="0.74803149606299213" top="0.98425196850393704" bottom="0.98425196850393704" header="0.51181102362204722" footer="0.51181102362204722"/>
  <pageSetup paperSize="9" scale="7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65"/>
  <sheetViews>
    <sheetView zoomScaleNormal="100" workbookViewId="0">
      <pane xSplit="3" ySplit="3" topLeftCell="D25" activePane="bottomRight" state="frozen"/>
      <selection activeCell="D1" sqref="D1"/>
      <selection pane="topRight" activeCell="D1" sqref="D1"/>
      <selection pane="bottomLeft" activeCell="D1" sqref="D1"/>
      <selection pane="bottomRight" activeCell="D1" sqref="D1"/>
    </sheetView>
  </sheetViews>
  <sheetFormatPr defaultRowHeight="12.75"/>
  <cols>
    <col min="1" max="1" width="6.6640625" style="69" customWidth="1"/>
    <col min="2" max="2" width="5.83203125" style="69" customWidth="1"/>
    <col min="3" max="3" width="47.1640625" style="70" customWidth="1"/>
    <col min="4" max="5" width="17" style="69" customWidth="1"/>
    <col min="6" max="6" width="17" style="116" customWidth="1"/>
    <col min="7" max="8" width="17" style="69" customWidth="1"/>
    <col min="9" max="9" width="17" style="116" customWidth="1"/>
    <col min="10" max="10" width="15.83203125" style="69" customWidth="1"/>
    <col min="11" max="16384" width="9.33203125" style="69"/>
  </cols>
  <sheetData>
    <row r="1" spans="1:10" s="69" customFormat="1">
      <c r="A1" s="115" t="s">
        <v>46</v>
      </c>
      <c r="B1" s="115"/>
      <c r="C1" s="65"/>
      <c r="D1" s="67">
        <v>2010</v>
      </c>
      <c r="E1" s="67">
        <v>2010</v>
      </c>
      <c r="F1" s="67">
        <v>2010</v>
      </c>
      <c r="G1" s="68">
        <v>2010</v>
      </c>
      <c r="H1" s="67">
        <v>2011</v>
      </c>
      <c r="I1" s="67">
        <v>2011</v>
      </c>
      <c r="J1" s="67">
        <v>2011</v>
      </c>
    </row>
    <row r="2" spans="1:10" s="69" customFormat="1">
      <c r="A2" s="115"/>
      <c r="B2" s="115"/>
      <c r="C2" s="65"/>
      <c r="D2" s="112" t="s">
        <v>37</v>
      </c>
      <c r="E2" s="112" t="s">
        <v>36</v>
      </c>
      <c r="F2" s="111" t="s">
        <v>35</v>
      </c>
      <c r="G2" s="113" t="s">
        <v>38</v>
      </c>
      <c r="H2" s="112" t="s">
        <v>37</v>
      </c>
      <c r="I2" s="112" t="s">
        <v>36</v>
      </c>
      <c r="J2" s="111" t="s">
        <v>35</v>
      </c>
    </row>
    <row r="3" spans="1:10" s="107" customFormat="1">
      <c r="A3" s="60"/>
      <c r="B3" s="60"/>
      <c r="C3" s="59"/>
      <c r="D3" s="148" t="s">
        <v>34</v>
      </c>
      <c r="E3" s="148" t="s">
        <v>34</v>
      </c>
      <c r="F3" s="148" t="s">
        <v>34</v>
      </c>
      <c r="G3" s="149" t="s">
        <v>34</v>
      </c>
      <c r="H3" s="148"/>
      <c r="I3" s="147"/>
      <c r="J3" s="146"/>
    </row>
    <row r="4" spans="1:10" s="69" customFormat="1">
      <c r="A4" s="145"/>
      <c r="B4" s="130"/>
      <c r="C4" s="101"/>
      <c r="D4" s="23"/>
      <c r="E4" s="129"/>
      <c r="F4" s="23"/>
      <c r="G4" s="105"/>
      <c r="H4" s="23"/>
      <c r="I4" s="128"/>
      <c r="J4" s="23"/>
    </row>
    <row r="5" spans="1:10" s="69" customFormat="1" ht="15.75">
      <c r="A5" s="136" t="s">
        <v>45</v>
      </c>
      <c r="B5" s="130"/>
      <c r="C5" s="101"/>
      <c r="D5" s="23"/>
      <c r="E5" s="129"/>
      <c r="F5" s="23"/>
      <c r="G5" s="105"/>
      <c r="H5" s="23"/>
      <c r="I5" s="128"/>
      <c r="J5" s="23"/>
    </row>
    <row r="6" spans="1:10" s="69" customFormat="1">
      <c r="A6" s="130"/>
      <c r="B6" s="130"/>
      <c r="C6" s="101"/>
      <c r="D6" s="23"/>
      <c r="E6" s="129"/>
      <c r="F6" s="23"/>
      <c r="G6" s="105"/>
      <c r="H6" s="23"/>
      <c r="I6" s="128"/>
      <c r="J6" s="23"/>
    </row>
    <row r="7" spans="1:10" s="69" customFormat="1">
      <c r="A7" s="86" t="s">
        <v>33</v>
      </c>
      <c r="B7" s="82"/>
      <c r="C7" s="84"/>
      <c r="D7" s="9">
        <v>41235</v>
      </c>
      <c r="E7" s="144">
        <v>85709</v>
      </c>
      <c r="F7" s="9">
        <v>134055</v>
      </c>
      <c r="G7" s="143">
        <v>173658</v>
      </c>
      <c r="H7" s="88">
        <v>44499</v>
      </c>
      <c r="I7" s="142">
        <v>88512</v>
      </c>
      <c r="J7" s="9">
        <v>133210</v>
      </c>
    </row>
    <row r="8" spans="1:10" s="69" customFormat="1">
      <c r="A8" s="86"/>
      <c r="B8" s="82"/>
      <c r="C8" s="84"/>
      <c r="D8" s="9"/>
      <c r="E8" s="79"/>
      <c r="F8" s="9"/>
      <c r="G8" s="80"/>
      <c r="H8" s="9"/>
      <c r="I8" s="127"/>
      <c r="J8" s="9"/>
    </row>
    <row r="9" spans="1:10" s="69" customFormat="1">
      <c r="A9" s="86" t="s">
        <v>32</v>
      </c>
      <c r="B9" s="82"/>
      <c r="C9" s="84"/>
      <c r="D9" s="9"/>
      <c r="E9" s="79"/>
      <c r="F9" s="9"/>
      <c r="G9" s="80"/>
      <c r="H9" s="9"/>
      <c r="I9" s="127"/>
      <c r="J9" s="9"/>
    </row>
    <row r="10" spans="1:10" s="69" customFormat="1">
      <c r="A10" s="86"/>
      <c r="B10" s="82" t="s">
        <v>44</v>
      </c>
      <c r="C10" s="84"/>
      <c r="D10" s="9">
        <v>6268</v>
      </c>
      <c r="E10" s="79">
        <v>13252</v>
      </c>
      <c r="F10" s="9">
        <v>19837</v>
      </c>
      <c r="G10" s="80">
        <v>28890</v>
      </c>
      <c r="H10" s="9">
        <v>6205</v>
      </c>
      <c r="I10" s="127">
        <v>22499</v>
      </c>
      <c r="J10" s="9">
        <v>33793</v>
      </c>
    </row>
    <row r="11" spans="1:10" s="69" customFormat="1">
      <c r="A11" s="86"/>
      <c r="B11" s="82"/>
      <c r="C11" s="84"/>
      <c r="D11" s="9"/>
      <c r="E11" s="79"/>
      <c r="F11" s="9"/>
      <c r="G11" s="80"/>
      <c r="H11" s="9"/>
      <c r="I11" s="127"/>
      <c r="J11" s="9"/>
    </row>
    <row r="12" spans="1:10" s="69" customFormat="1">
      <c r="A12" s="86" t="s">
        <v>28</v>
      </c>
      <c r="B12" s="82"/>
      <c r="C12" s="84"/>
      <c r="D12" s="9">
        <f>D7-D10</f>
        <v>34967</v>
      </c>
      <c r="E12" s="79">
        <f>E7-E10</f>
        <v>72457</v>
      </c>
      <c r="F12" s="9">
        <f>F7-F10</f>
        <v>114218</v>
      </c>
      <c r="G12" s="80">
        <f>G7-G10</f>
        <v>144768</v>
      </c>
      <c r="H12" s="9">
        <f>H7-H10</f>
        <v>38294</v>
      </c>
      <c r="I12" s="127">
        <f>I7-I10</f>
        <v>66013</v>
      </c>
      <c r="J12" s="9">
        <f>J7-J10</f>
        <v>99417</v>
      </c>
    </row>
    <row r="13" spans="1:10" s="69" customFormat="1">
      <c r="A13" s="86"/>
      <c r="B13" s="82"/>
      <c r="C13" s="84"/>
      <c r="D13" s="9"/>
      <c r="E13" s="79"/>
      <c r="F13" s="9"/>
      <c r="G13" s="80"/>
      <c r="H13" s="9"/>
      <c r="I13" s="127"/>
      <c r="J13" s="9"/>
    </row>
    <row r="14" spans="1:10" s="69" customFormat="1">
      <c r="A14" s="102" t="s">
        <v>24</v>
      </c>
      <c r="B14" s="102"/>
      <c r="C14" s="101"/>
      <c r="D14" s="9">
        <v>104709</v>
      </c>
      <c r="E14" s="79">
        <v>212070</v>
      </c>
      <c r="F14" s="9">
        <v>321177</v>
      </c>
      <c r="G14" s="80">
        <v>431929</v>
      </c>
      <c r="H14" s="9">
        <v>101132</v>
      </c>
      <c r="I14" s="127">
        <v>205108</v>
      </c>
      <c r="J14" s="9">
        <v>311366</v>
      </c>
    </row>
    <row r="15" spans="1:10" s="69" customFormat="1">
      <c r="A15" s="86"/>
      <c r="B15" s="82"/>
      <c r="C15" s="84"/>
      <c r="D15" s="9"/>
      <c r="E15" s="79"/>
      <c r="F15" s="9"/>
      <c r="G15" s="80"/>
      <c r="H15" s="9"/>
      <c r="I15" s="127"/>
      <c r="J15" s="9"/>
    </row>
    <row r="16" spans="1:10" s="69" customFormat="1">
      <c r="A16" s="86" t="s">
        <v>23</v>
      </c>
      <c r="B16" s="82"/>
      <c r="C16" s="84"/>
      <c r="D16" s="49">
        <f>D7/D14</f>
        <v>0.39380569005529609</v>
      </c>
      <c r="E16" s="99">
        <f>E7/E14</f>
        <v>0.40415428867826664</v>
      </c>
      <c r="F16" s="49">
        <f>F7/F14</f>
        <v>0.41738667463734952</v>
      </c>
      <c r="G16" s="100">
        <f>G7/G14</f>
        <v>0.40205218913293622</v>
      </c>
      <c r="H16" s="49">
        <f>H7/H14</f>
        <v>0.4400090970217142</v>
      </c>
      <c r="I16" s="126">
        <f>I7/I14</f>
        <v>0.4315385065428945</v>
      </c>
      <c r="J16" s="49">
        <f>J7/J14</f>
        <v>0.42782448950752489</v>
      </c>
    </row>
    <row r="17" spans="1:10" s="69" customFormat="1" ht="13.5" thickBot="1">
      <c r="A17" s="125" t="s">
        <v>22</v>
      </c>
      <c r="B17" s="124"/>
      <c r="C17" s="123"/>
      <c r="D17" s="119">
        <f>D12/D14</f>
        <v>0.33394455108920912</v>
      </c>
      <c r="E17" s="122">
        <f>E12/E14</f>
        <v>0.34166548781062855</v>
      </c>
      <c r="F17" s="119">
        <f>F12/F14</f>
        <v>0.35562322333168317</v>
      </c>
      <c r="G17" s="121">
        <f>G12/G14</f>
        <v>0.33516619629615052</v>
      </c>
      <c r="H17" s="119">
        <f>H12/H14</f>
        <v>0.37865364078629909</v>
      </c>
      <c r="I17" s="120">
        <f>I12/I14</f>
        <v>0.32184507674005891</v>
      </c>
      <c r="J17" s="119">
        <f>J12/J14</f>
        <v>0.31929305062209745</v>
      </c>
    </row>
    <row r="18" spans="1:10" s="69" customFormat="1" ht="13.5" thickTop="1">
      <c r="A18" s="141"/>
      <c r="B18" s="141"/>
      <c r="C18" s="101"/>
      <c r="D18" s="137"/>
      <c r="E18" s="140"/>
      <c r="F18" s="137"/>
      <c r="G18" s="139"/>
      <c r="H18" s="137"/>
      <c r="I18" s="138"/>
      <c r="J18" s="137"/>
    </row>
    <row r="19" spans="1:10" s="69" customFormat="1" ht="15.75">
      <c r="A19" s="136" t="s">
        <v>43</v>
      </c>
      <c r="B19" s="130"/>
      <c r="C19" s="101"/>
      <c r="D19" s="23"/>
      <c r="E19" s="129"/>
      <c r="F19" s="23"/>
      <c r="G19" s="105"/>
      <c r="H19" s="23"/>
      <c r="I19" s="128"/>
      <c r="J19" s="23"/>
    </row>
    <row r="20" spans="1:10" s="69" customFormat="1">
      <c r="A20" s="106"/>
      <c r="B20" s="106"/>
      <c r="C20" s="101"/>
      <c r="D20" s="53"/>
      <c r="E20" s="104"/>
      <c r="F20" s="53"/>
      <c r="G20" s="105"/>
      <c r="H20" s="53"/>
      <c r="I20" s="135"/>
      <c r="J20" s="53"/>
    </row>
    <row r="21" spans="1:10" s="69" customFormat="1">
      <c r="A21" s="86" t="s">
        <v>33</v>
      </c>
      <c r="B21" s="82"/>
      <c r="C21" s="84"/>
      <c r="D21" s="9">
        <v>5062</v>
      </c>
      <c r="E21" s="79">
        <v>10175</v>
      </c>
      <c r="F21" s="9">
        <v>14101</v>
      </c>
      <c r="G21" s="80">
        <v>19912</v>
      </c>
      <c r="H21" s="9">
        <v>4906</v>
      </c>
      <c r="I21" s="127">
        <v>10299</v>
      </c>
      <c r="J21" s="9">
        <v>15628</v>
      </c>
    </row>
    <row r="22" spans="1:10" s="69" customFormat="1">
      <c r="A22" s="86"/>
      <c r="B22" s="82"/>
      <c r="C22" s="84"/>
      <c r="D22" s="9"/>
      <c r="E22" s="79"/>
      <c r="F22" s="9"/>
      <c r="G22" s="80"/>
      <c r="H22" s="9"/>
      <c r="I22" s="127"/>
      <c r="J22" s="9"/>
    </row>
    <row r="23" spans="1:10" s="69" customFormat="1">
      <c r="A23" s="86" t="s">
        <v>32</v>
      </c>
      <c r="B23" s="82"/>
      <c r="C23" s="84"/>
      <c r="D23" s="9"/>
      <c r="E23" s="79"/>
      <c r="F23" s="9"/>
      <c r="G23" s="80"/>
      <c r="H23" s="9"/>
      <c r="I23" s="127"/>
      <c r="J23" s="9"/>
    </row>
    <row r="24" spans="1:10" s="69" customFormat="1">
      <c r="A24" s="86"/>
      <c r="B24" s="82" t="s">
        <v>42</v>
      </c>
      <c r="C24" s="84"/>
      <c r="D24" s="9">
        <v>1054</v>
      </c>
      <c r="E24" s="79">
        <v>1996</v>
      </c>
      <c r="F24" s="9">
        <v>3311</v>
      </c>
      <c r="G24" s="80">
        <v>5156</v>
      </c>
      <c r="H24" s="9">
        <v>1053</v>
      </c>
      <c r="I24" s="127">
        <v>2005</v>
      </c>
      <c r="J24" s="9">
        <v>3081</v>
      </c>
    </row>
    <row r="25" spans="1:10" s="69" customFormat="1">
      <c r="A25" s="86"/>
      <c r="B25" s="82"/>
      <c r="C25" s="84"/>
      <c r="D25" s="9"/>
      <c r="E25" s="79"/>
      <c r="F25" s="9"/>
      <c r="G25" s="80"/>
      <c r="H25" s="9"/>
      <c r="I25" s="127"/>
      <c r="J25" s="9"/>
    </row>
    <row r="26" spans="1:10" s="69" customFormat="1">
      <c r="A26" s="86" t="s">
        <v>28</v>
      </c>
      <c r="B26" s="82"/>
      <c r="C26" s="84"/>
      <c r="D26" s="9">
        <f>D21-D24</f>
        <v>4008</v>
      </c>
      <c r="E26" s="79">
        <f>E21-E24</f>
        <v>8179</v>
      </c>
      <c r="F26" s="9">
        <f>F21-F24</f>
        <v>10790</v>
      </c>
      <c r="G26" s="80">
        <f>G21-G24</f>
        <v>14756</v>
      </c>
      <c r="H26" s="9">
        <f>H21-H24</f>
        <v>3853</v>
      </c>
      <c r="I26" s="127">
        <f>I21-I24</f>
        <v>8294</v>
      </c>
      <c r="J26" s="9">
        <f>J21-J24</f>
        <v>12547</v>
      </c>
    </row>
    <row r="27" spans="1:10" s="69" customFormat="1">
      <c r="A27" s="86"/>
      <c r="B27" s="82"/>
      <c r="C27" s="84"/>
      <c r="D27" s="9"/>
      <c r="E27" s="79"/>
      <c r="F27" s="9"/>
      <c r="G27" s="80"/>
      <c r="H27" s="9"/>
      <c r="I27" s="127"/>
      <c r="J27" s="9"/>
    </row>
    <row r="28" spans="1:10" s="69" customFormat="1">
      <c r="A28" s="102" t="s">
        <v>24</v>
      </c>
      <c r="B28" s="102"/>
      <c r="C28" s="101"/>
      <c r="D28" s="9">
        <v>29375</v>
      </c>
      <c r="E28" s="79">
        <v>58443</v>
      </c>
      <c r="F28" s="9">
        <v>84961</v>
      </c>
      <c r="G28" s="80">
        <v>117869</v>
      </c>
      <c r="H28" s="9">
        <v>28071</v>
      </c>
      <c r="I28" s="127">
        <v>54300</v>
      </c>
      <c r="J28" s="9">
        <v>85076</v>
      </c>
    </row>
    <row r="29" spans="1:10" s="69" customFormat="1">
      <c r="A29" s="86"/>
      <c r="B29" s="82"/>
      <c r="C29" s="84"/>
      <c r="D29" s="9"/>
      <c r="E29" s="79"/>
      <c r="F29" s="9"/>
      <c r="G29" s="80"/>
      <c r="H29" s="9"/>
      <c r="I29" s="127"/>
      <c r="J29" s="9"/>
    </row>
    <row r="30" spans="1:10" s="69" customFormat="1">
      <c r="A30" s="86" t="s">
        <v>23</v>
      </c>
      <c r="B30" s="82"/>
      <c r="C30" s="84"/>
      <c r="D30" s="49">
        <f>D21/D28</f>
        <v>0.17232340425531914</v>
      </c>
      <c r="E30" s="99">
        <f>E21/E28</f>
        <v>0.17410126105778279</v>
      </c>
      <c r="F30" s="49">
        <f>F21/F28</f>
        <v>0.16597026871152645</v>
      </c>
      <c r="G30" s="100">
        <f>G21/G28</f>
        <v>0.16893330731574885</v>
      </c>
      <c r="H30" s="49">
        <f>H21/H28</f>
        <v>0.1747711160984646</v>
      </c>
      <c r="I30" s="126">
        <f>I21/I28</f>
        <v>0.18966850828729281</v>
      </c>
      <c r="J30" s="49">
        <f>J21/J28</f>
        <v>0.18369457896469041</v>
      </c>
    </row>
    <row r="31" spans="1:10" s="69" customFormat="1" ht="13.5" thickBot="1">
      <c r="A31" s="125" t="s">
        <v>22</v>
      </c>
      <c r="B31" s="124"/>
      <c r="C31" s="123"/>
      <c r="D31" s="119">
        <f>D26/D28</f>
        <v>0.13644255319148937</v>
      </c>
      <c r="E31" s="122">
        <f>E26/E28</f>
        <v>0.1399483257190767</v>
      </c>
      <c r="F31" s="119">
        <f>F26/F28</f>
        <v>0.12699944680500466</v>
      </c>
      <c r="G31" s="121">
        <f>G26/G28</f>
        <v>0.12518982938686168</v>
      </c>
      <c r="H31" s="119">
        <f>H26/H28</f>
        <v>0.13725909301414271</v>
      </c>
      <c r="I31" s="120">
        <f>I26/I28</f>
        <v>0.15274401473296501</v>
      </c>
      <c r="J31" s="119">
        <f>J26/J28</f>
        <v>0.14747990032441582</v>
      </c>
    </row>
    <row r="32" spans="1:10" s="69" customFormat="1" ht="13.5" thickTop="1">
      <c r="A32" s="19"/>
      <c r="B32" s="19"/>
      <c r="C32" s="81"/>
      <c r="D32" s="19"/>
      <c r="E32" s="116"/>
      <c r="F32" s="19"/>
      <c r="G32" s="118"/>
      <c r="H32" s="19"/>
      <c r="I32" s="116"/>
      <c r="J32" s="19"/>
    </row>
    <row r="33" spans="1:10" s="69" customFormat="1" ht="15.75">
      <c r="A33" s="131" t="s">
        <v>41</v>
      </c>
      <c r="B33" s="130"/>
      <c r="C33" s="101"/>
      <c r="D33" s="23"/>
      <c r="E33" s="129"/>
      <c r="F33" s="23"/>
      <c r="G33" s="105"/>
      <c r="H33" s="23"/>
      <c r="I33" s="128"/>
      <c r="J33" s="23"/>
    </row>
    <row r="34" spans="1:10" s="69" customFormat="1">
      <c r="A34" s="106"/>
      <c r="B34" s="106"/>
      <c r="C34" s="101"/>
      <c r="D34" s="53"/>
      <c r="E34" s="104"/>
      <c r="F34" s="53"/>
      <c r="G34" s="105"/>
      <c r="H34" s="53"/>
      <c r="I34" s="135"/>
      <c r="J34" s="53"/>
    </row>
    <row r="35" spans="1:10" s="69" customFormat="1">
      <c r="A35" s="86" t="s">
        <v>33</v>
      </c>
      <c r="B35" s="82"/>
      <c r="C35" s="84"/>
      <c r="D35" s="42">
        <v>8456</v>
      </c>
      <c r="E35" s="134">
        <v>19535</v>
      </c>
      <c r="F35" s="42">
        <v>31488</v>
      </c>
      <c r="G35" s="133">
        <v>40730</v>
      </c>
      <c r="H35" s="9">
        <v>9283</v>
      </c>
      <c r="I35" s="127">
        <v>18430</v>
      </c>
      <c r="J35" s="132">
        <v>28715</v>
      </c>
    </row>
    <row r="36" spans="1:10" s="69" customFormat="1">
      <c r="A36" s="86"/>
      <c r="B36" s="82"/>
      <c r="C36" s="84"/>
      <c r="D36" s="9"/>
      <c r="E36" s="79"/>
      <c r="F36" s="9"/>
      <c r="G36" s="80"/>
      <c r="H36" s="9"/>
      <c r="I36" s="127"/>
      <c r="J36" s="132"/>
    </row>
    <row r="37" spans="1:10" s="69" customFormat="1">
      <c r="A37" s="86" t="s">
        <v>32</v>
      </c>
      <c r="B37" s="82"/>
      <c r="C37" s="84"/>
      <c r="D37" s="9"/>
      <c r="E37" s="79"/>
      <c r="F37" s="9"/>
      <c r="G37" s="80"/>
      <c r="H37" s="9"/>
      <c r="I37" s="127"/>
      <c r="J37" s="132"/>
    </row>
    <row r="38" spans="1:10" s="69" customFormat="1">
      <c r="A38" s="86"/>
      <c r="B38" s="82" t="s">
        <v>30</v>
      </c>
      <c r="C38" s="84"/>
      <c r="D38" s="9">
        <v>20</v>
      </c>
      <c r="E38" s="79">
        <v>37</v>
      </c>
      <c r="F38" s="9">
        <v>107</v>
      </c>
      <c r="G38" s="80">
        <v>367</v>
      </c>
      <c r="H38" s="9">
        <v>62</v>
      </c>
      <c r="I38" s="127">
        <v>62</v>
      </c>
      <c r="J38" s="132">
        <v>62</v>
      </c>
    </row>
    <row r="39" spans="1:10" s="69" customFormat="1">
      <c r="A39" s="86"/>
      <c r="B39" s="82"/>
      <c r="C39" s="84"/>
      <c r="D39" s="9"/>
      <c r="E39" s="79"/>
      <c r="F39" s="9"/>
      <c r="G39" s="80"/>
      <c r="H39" s="9"/>
      <c r="I39" s="127"/>
      <c r="J39" s="132"/>
    </row>
    <row r="40" spans="1:10" s="69" customFormat="1">
      <c r="A40" s="86" t="s">
        <v>28</v>
      </c>
      <c r="B40" s="82"/>
      <c r="C40" s="84"/>
      <c r="D40" s="42">
        <f>D35-D38</f>
        <v>8436</v>
      </c>
      <c r="E40" s="134">
        <f>E35-E38</f>
        <v>19498</v>
      </c>
      <c r="F40" s="42">
        <f>F35-F38</f>
        <v>31381</v>
      </c>
      <c r="G40" s="133">
        <f>G35-G38</f>
        <v>40363</v>
      </c>
      <c r="H40" s="9">
        <f>H35-H38</f>
        <v>9221</v>
      </c>
      <c r="I40" s="127">
        <f>I35-I38</f>
        <v>18368</v>
      </c>
      <c r="J40" s="132">
        <f>J35-J38</f>
        <v>28653</v>
      </c>
    </row>
    <row r="41" spans="1:10" s="69" customFormat="1">
      <c r="A41" s="86"/>
      <c r="B41" s="82"/>
      <c r="C41" s="84"/>
      <c r="D41" s="9"/>
      <c r="E41" s="79"/>
      <c r="F41" s="9"/>
      <c r="G41" s="80"/>
      <c r="H41" s="9"/>
      <c r="I41" s="127"/>
      <c r="J41" s="9"/>
    </row>
    <row r="42" spans="1:10" s="69" customFormat="1">
      <c r="A42" s="102" t="s">
        <v>24</v>
      </c>
      <c r="B42" s="102"/>
      <c r="C42" s="101"/>
      <c r="D42" s="9">
        <v>18384</v>
      </c>
      <c r="E42" s="79">
        <v>37977</v>
      </c>
      <c r="F42" s="9">
        <v>58770</v>
      </c>
      <c r="G42" s="80">
        <v>77598</v>
      </c>
      <c r="H42" s="9">
        <v>17126</v>
      </c>
      <c r="I42" s="127">
        <v>34149</v>
      </c>
      <c r="J42" s="9">
        <v>52370</v>
      </c>
    </row>
    <row r="43" spans="1:10" s="69" customFormat="1">
      <c r="A43" s="86"/>
      <c r="B43" s="82"/>
      <c r="C43" s="84"/>
      <c r="D43" s="9"/>
      <c r="E43" s="79"/>
      <c r="F43" s="9"/>
      <c r="G43" s="80"/>
      <c r="H43" s="9"/>
      <c r="I43" s="127"/>
      <c r="J43" s="9"/>
    </row>
    <row r="44" spans="1:10" s="69" customFormat="1">
      <c r="A44" s="86" t="s">
        <v>23</v>
      </c>
      <c r="B44" s="82"/>
      <c r="C44" s="84"/>
      <c r="D44" s="49">
        <f>D35/D42</f>
        <v>0.45996518711923412</v>
      </c>
      <c r="E44" s="99">
        <f>E35/E42</f>
        <v>0.51439028885904625</v>
      </c>
      <c r="F44" s="49">
        <f>F35/F42</f>
        <v>0.53578356304236852</v>
      </c>
      <c r="G44" s="100">
        <f>G35/G42</f>
        <v>0.52488466197582417</v>
      </c>
      <c r="H44" s="49">
        <f>H35/H42</f>
        <v>0.54204134065164078</v>
      </c>
      <c r="I44" s="126">
        <f>I35/I42</f>
        <v>0.53969369527658206</v>
      </c>
      <c r="J44" s="49">
        <f>J35/J42</f>
        <v>0.54831010120297885</v>
      </c>
    </row>
    <row r="45" spans="1:10" s="69" customFormat="1" ht="13.5" thickBot="1">
      <c r="A45" s="125" t="s">
        <v>22</v>
      </c>
      <c r="B45" s="124"/>
      <c r="C45" s="123"/>
      <c r="D45" s="119">
        <f>D40/D42</f>
        <v>0.45887728459530025</v>
      </c>
      <c r="E45" s="122">
        <f>E40/E42</f>
        <v>0.51341601495642097</v>
      </c>
      <c r="F45" s="119">
        <f>F40/F42</f>
        <v>0.53396290624468268</v>
      </c>
      <c r="G45" s="121">
        <f>G40/G42</f>
        <v>0.52015515863810924</v>
      </c>
      <c r="H45" s="119">
        <f>H40/H42</f>
        <v>0.53842111409552729</v>
      </c>
      <c r="I45" s="120">
        <f>I40/I42</f>
        <v>0.53787812234618881</v>
      </c>
      <c r="J45" s="119">
        <f>J40/J42</f>
        <v>0.5471262172999809</v>
      </c>
    </row>
    <row r="46" spans="1:10" s="69" customFormat="1" ht="13.5" thickTop="1">
      <c r="A46" s="19"/>
      <c r="B46" s="19"/>
      <c r="C46" s="81"/>
      <c r="D46" s="19"/>
      <c r="E46" s="116"/>
      <c r="F46" s="19"/>
      <c r="G46" s="118"/>
      <c r="H46" s="19"/>
      <c r="I46" s="116"/>
      <c r="J46" s="19"/>
    </row>
    <row r="47" spans="1:10" s="69" customFormat="1" ht="15.75">
      <c r="A47" s="131" t="s">
        <v>40</v>
      </c>
      <c r="B47" s="130"/>
      <c r="C47" s="101"/>
      <c r="D47" s="23"/>
      <c r="E47" s="129"/>
      <c r="F47" s="23"/>
      <c r="G47" s="105"/>
      <c r="H47" s="23"/>
      <c r="I47" s="128"/>
      <c r="J47" s="23"/>
    </row>
    <row r="48" spans="1:10" s="69" customFormat="1">
      <c r="A48" s="130"/>
      <c r="B48" s="130"/>
      <c r="C48" s="101"/>
      <c r="D48" s="23"/>
      <c r="E48" s="129"/>
      <c r="F48" s="23"/>
      <c r="G48" s="105"/>
      <c r="H48" s="23"/>
      <c r="I48" s="128"/>
      <c r="J48" s="23"/>
    </row>
    <row r="49" spans="1:10" s="69" customFormat="1">
      <c r="A49" s="86" t="s">
        <v>33</v>
      </c>
      <c r="B49" s="82"/>
      <c r="C49" s="84"/>
      <c r="D49" s="9">
        <v>2699</v>
      </c>
      <c r="E49" s="79">
        <v>5570</v>
      </c>
      <c r="F49" s="9">
        <v>9695</v>
      </c>
      <c r="G49" s="80">
        <v>12295</v>
      </c>
      <c r="H49" s="9">
        <v>2790</v>
      </c>
      <c r="I49" s="127">
        <v>6040</v>
      </c>
      <c r="J49" s="9">
        <v>9696</v>
      </c>
    </row>
    <row r="50" spans="1:10" s="69" customFormat="1">
      <c r="A50" s="86"/>
      <c r="B50" s="82"/>
      <c r="C50" s="84"/>
      <c r="D50" s="9"/>
      <c r="E50" s="79"/>
      <c r="F50" s="9"/>
      <c r="G50" s="80"/>
      <c r="H50" s="9"/>
      <c r="I50" s="127"/>
      <c r="J50" s="9"/>
    </row>
    <row r="51" spans="1:10" s="69" customFormat="1">
      <c r="A51" s="86" t="s">
        <v>32</v>
      </c>
      <c r="B51" s="82"/>
      <c r="C51" s="84"/>
      <c r="D51" s="9"/>
      <c r="E51" s="79"/>
      <c r="F51" s="9"/>
      <c r="G51" s="80"/>
      <c r="H51" s="9"/>
      <c r="I51" s="127"/>
      <c r="J51" s="9"/>
    </row>
    <row r="52" spans="1:10" s="69" customFormat="1">
      <c r="A52" s="86"/>
      <c r="B52" s="82" t="s">
        <v>30</v>
      </c>
      <c r="C52" s="84"/>
      <c r="D52" s="9">
        <v>889</v>
      </c>
      <c r="E52" s="79">
        <v>922</v>
      </c>
      <c r="F52" s="9">
        <v>925</v>
      </c>
      <c r="G52" s="80">
        <v>925</v>
      </c>
      <c r="H52" s="9">
        <v>918</v>
      </c>
      <c r="I52" s="127">
        <v>918</v>
      </c>
      <c r="J52" s="9">
        <v>918</v>
      </c>
    </row>
    <row r="53" spans="1:10" s="69" customFormat="1">
      <c r="A53" s="86"/>
      <c r="B53" s="82"/>
      <c r="C53" s="84"/>
      <c r="D53" s="9"/>
      <c r="E53" s="79"/>
      <c r="F53" s="9"/>
      <c r="G53" s="80"/>
      <c r="H53" s="9"/>
      <c r="I53" s="127"/>
      <c r="J53" s="9"/>
    </row>
    <row r="54" spans="1:10" s="69" customFormat="1">
      <c r="A54" s="86" t="s">
        <v>28</v>
      </c>
      <c r="B54" s="82"/>
      <c r="C54" s="84"/>
      <c r="D54" s="9">
        <f>D49-D52</f>
        <v>1810</v>
      </c>
      <c r="E54" s="79">
        <f>E49-E52</f>
        <v>4648</v>
      </c>
      <c r="F54" s="9">
        <f>F49-F52</f>
        <v>8770</v>
      </c>
      <c r="G54" s="80">
        <f>G49-G52</f>
        <v>11370</v>
      </c>
      <c r="H54" s="9">
        <f>H49-H52</f>
        <v>1872</v>
      </c>
      <c r="I54" s="127">
        <f>I49-I52</f>
        <v>5122</v>
      </c>
      <c r="J54" s="9">
        <f>J49-J52</f>
        <v>8778</v>
      </c>
    </row>
    <row r="55" spans="1:10" s="69" customFormat="1">
      <c r="A55" s="86"/>
      <c r="B55" s="82"/>
      <c r="C55" s="84"/>
      <c r="D55" s="9"/>
      <c r="E55" s="79"/>
      <c r="F55" s="9"/>
      <c r="G55" s="80"/>
      <c r="H55" s="9"/>
      <c r="I55" s="127"/>
      <c r="J55" s="9"/>
    </row>
    <row r="56" spans="1:10" s="69" customFormat="1">
      <c r="A56" s="102" t="s">
        <v>24</v>
      </c>
      <c r="B56" s="102"/>
      <c r="C56" s="101"/>
      <c r="D56" s="9">
        <v>7448</v>
      </c>
      <c r="E56" s="79">
        <v>15212</v>
      </c>
      <c r="F56" s="9">
        <v>24768</v>
      </c>
      <c r="G56" s="80">
        <v>32874</v>
      </c>
      <c r="H56" s="9">
        <v>7359</v>
      </c>
      <c r="I56" s="127">
        <v>15141</v>
      </c>
      <c r="J56" s="9">
        <v>24250</v>
      </c>
    </row>
    <row r="57" spans="1:10" s="69" customFormat="1">
      <c r="A57" s="86"/>
      <c r="B57" s="82"/>
      <c r="C57" s="84"/>
      <c r="D57" s="9"/>
      <c r="E57" s="79"/>
      <c r="F57" s="9"/>
      <c r="G57" s="80"/>
      <c r="H57" s="9"/>
      <c r="I57" s="127"/>
      <c r="J57" s="9"/>
    </row>
    <row r="58" spans="1:10" s="69" customFormat="1">
      <c r="A58" s="86" t="s">
        <v>23</v>
      </c>
      <c r="B58" s="82"/>
      <c r="C58" s="84"/>
      <c r="D58" s="49">
        <f>D49/D56</f>
        <v>0.36237916219119226</v>
      </c>
      <c r="E58" s="99">
        <f>E49/E56</f>
        <v>0.36615829608204048</v>
      </c>
      <c r="F58" s="49">
        <f>F49/F56</f>
        <v>0.39143249354005166</v>
      </c>
      <c r="G58" s="100">
        <f>G49/G56</f>
        <v>0.37400377197785484</v>
      </c>
      <c r="H58" s="49">
        <f>H49/H56</f>
        <v>0.37912759885854058</v>
      </c>
      <c r="I58" s="126">
        <f>I49/I56</f>
        <v>0.39891684829271512</v>
      </c>
      <c r="J58" s="49">
        <f>J49/J56</f>
        <v>0.39983505154639176</v>
      </c>
    </row>
    <row r="59" spans="1:10" s="69" customFormat="1" ht="13.5" thickBot="1">
      <c r="A59" s="125" t="s">
        <v>22</v>
      </c>
      <c r="B59" s="124"/>
      <c r="C59" s="123"/>
      <c r="D59" s="119">
        <f>D54/D56</f>
        <v>0.24301825993555318</v>
      </c>
      <c r="E59" s="122">
        <f>E54/E56</f>
        <v>0.30554825138048908</v>
      </c>
      <c r="F59" s="119">
        <f>F54/F56</f>
        <v>0.35408591731266148</v>
      </c>
      <c r="G59" s="121">
        <f>G54/G56</f>
        <v>0.34586603394780069</v>
      </c>
      <c r="H59" s="119">
        <f>H54/H56</f>
        <v>0.25438238891153692</v>
      </c>
      <c r="I59" s="120">
        <f>I54/I56</f>
        <v>0.33828677101908727</v>
      </c>
      <c r="J59" s="119">
        <f>J54/J56</f>
        <v>0.36197938144329894</v>
      </c>
    </row>
    <row r="60" spans="1:10" s="69" customFormat="1" ht="13.5" thickTop="1">
      <c r="A60" s="116"/>
      <c r="B60" s="116"/>
      <c r="C60" s="118"/>
      <c r="D60" s="116"/>
      <c r="E60" s="116"/>
      <c r="F60" s="71"/>
      <c r="G60" s="116"/>
      <c r="H60" s="116"/>
      <c r="I60" s="116"/>
    </row>
    <row r="61" spans="1:10" s="69" customFormat="1">
      <c r="A61" s="2" t="s">
        <v>4</v>
      </c>
      <c r="B61" s="71"/>
      <c r="C61" s="72"/>
      <c r="D61" s="71"/>
      <c r="E61" s="71"/>
      <c r="F61" s="71"/>
      <c r="G61" s="71"/>
      <c r="H61" s="71"/>
      <c r="I61" s="71"/>
    </row>
    <row r="62" spans="1:10" s="69" customFormat="1">
      <c r="A62" s="2" t="s">
        <v>3</v>
      </c>
      <c r="B62" s="71"/>
      <c r="C62" s="72"/>
      <c r="D62" s="71"/>
      <c r="E62" s="71"/>
      <c r="F62" s="71"/>
      <c r="G62" s="71"/>
      <c r="H62" s="71"/>
      <c r="I62" s="71"/>
    </row>
    <row r="63" spans="1:10" s="69" customFormat="1">
      <c r="A63" s="2" t="s">
        <v>2</v>
      </c>
      <c r="B63" s="71"/>
      <c r="C63" s="72"/>
      <c r="D63" s="71"/>
      <c r="E63" s="71"/>
      <c r="F63" s="71"/>
      <c r="G63" s="71"/>
      <c r="H63" s="71"/>
      <c r="I63" s="71"/>
    </row>
    <row r="64" spans="1:10" s="69" customFormat="1">
      <c r="A64" s="2" t="s">
        <v>1</v>
      </c>
      <c r="B64" s="71"/>
      <c r="C64" s="72"/>
      <c r="D64" s="71"/>
      <c r="E64" s="71"/>
      <c r="F64" s="71"/>
      <c r="G64" s="71"/>
      <c r="H64" s="71"/>
      <c r="I64" s="71"/>
    </row>
    <row r="65" spans="6:6" s="69" customFormat="1">
      <c r="F65" s="117"/>
    </row>
  </sheetData>
  <mergeCells count="1">
    <mergeCell ref="A1:C3"/>
  </mergeCells>
  <pageMargins left="0.74803149606299213" right="0.74803149606299213" top="0.98425196850393704" bottom="0.98425196850393704" header="0.51181102362204722" footer="0.51181102362204722"/>
  <pageSetup paperSize="9" scale="5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65"/>
  <sheetViews>
    <sheetView tabSelected="1" zoomScaleNormal="100" workbookViewId="0">
      <pane xSplit="3" ySplit="3" topLeftCell="D22" activePane="bottomRight" state="frozen"/>
      <selection activeCell="D1" sqref="D1"/>
      <selection pane="topRight" activeCell="D1" sqref="D1"/>
      <selection pane="bottomLeft" activeCell="D1" sqref="D1"/>
      <selection pane="bottomRight" activeCell="D1" sqref="D1"/>
    </sheetView>
  </sheetViews>
  <sheetFormatPr defaultRowHeight="12.75"/>
  <cols>
    <col min="1" max="1" width="6.6640625" style="150" customWidth="1"/>
    <col min="2" max="2" width="5.83203125" style="69" customWidth="1"/>
    <col min="3" max="3" width="49.6640625" style="70" customWidth="1"/>
    <col min="4" max="7" width="15.1640625" style="69" customWidth="1"/>
    <col min="8" max="8" width="15.1640625" style="1" customWidth="1"/>
    <col min="9" max="9" width="15.1640625" style="116" customWidth="1"/>
    <col min="10" max="10" width="15.1640625" style="69" customWidth="1"/>
    <col min="11" max="16384" width="9.33203125" style="69"/>
  </cols>
  <sheetData>
    <row r="1" spans="1:10" s="69" customFormat="1" ht="12.75" customHeight="1">
      <c r="A1" s="115" t="s">
        <v>46</v>
      </c>
      <c r="B1" s="115"/>
      <c r="C1" s="65"/>
      <c r="D1" s="67">
        <v>2010</v>
      </c>
      <c r="E1" s="67">
        <v>2010</v>
      </c>
      <c r="F1" s="67">
        <v>2010</v>
      </c>
      <c r="G1" s="68">
        <v>2010</v>
      </c>
      <c r="H1" s="67">
        <v>2011</v>
      </c>
      <c r="I1" s="67">
        <v>2011</v>
      </c>
      <c r="J1" s="67">
        <v>2011</v>
      </c>
    </row>
    <row r="2" spans="1:10" s="69" customFormat="1">
      <c r="A2" s="115"/>
      <c r="B2" s="115"/>
      <c r="C2" s="65"/>
      <c r="D2" s="112" t="s">
        <v>37</v>
      </c>
      <c r="E2" s="112" t="s">
        <v>36</v>
      </c>
      <c r="F2" s="111" t="s">
        <v>35</v>
      </c>
      <c r="G2" s="113" t="s">
        <v>38</v>
      </c>
      <c r="H2" s="61" t="s">
        <v>47</v>
      </c>
      <c r="I2" s="112" t="s">
        <v>36</v>
      </c>
      <c r="J2" s="111" t="s">
        <v>35</v>
      </c>
    </row>
    <row r="3" spans="1:10" s="107" customFormat="1">
      <c r="A3" s="60"/>
      <c r="B3" s="60"/>
      <c r="C3" s="59"/>
      <c r="D3" s="148" t="s">
        <v>34</v>
      </c>
      <c r="E3" s="148" t="s">
        <v>34</v>
      </c>
      <c r="F3" s="148" t="s">
        <v>34</v>
      </c>
      <c r="G3" s="149" t="s">
        <v>34</v>
      </c>
      <c r="H3" s="146"/>
      <c r="I3" s="147"/>
      <c r="J3" s="148"/>
    </row>
    <row r="4" spans="1:10" s="69" customFormat="1">
      <c r="A4" s="145"/>
      <c r="B4" s="130"/>
      <c r="C4" s="101"/>
      <c r="D4" s="23"/>
      <c r="E4" s="129"/>
      <c r="F4" s="23"/>
      <c r="G4" s="105"/>
      <c r="H4" s="23"/>
      <c r="I4" s="128"/>
      <c r="J4" s="23"/>
    </row>
    <row r="5" spans="1:10" s="69" customFormat="1" ht="15.75">
      <c r="A5" s="136" t="s">
        <v>45</v>
      </c>
      <c r="B5" s="130"/>
      <c r="C5" s="101"/>
      <c r="D5" s="23"/>
      <c r="E5" s="129"/>
      <c r="F5" s="23"/>
      <c r="G5" s="105"/>
      <c r="H5" s="23"/>
      <c r="I5" s="128"/>
      <c r="J5" s="23"/>
    </row>
    <row r="6" spans="1:10" s="69" customFormat="1">
      <c r="A6" s="130"/>
      <c r="B6" s="130"/>
      <c r="C6" s="101"/>
      <c r="D6" s="23"/>
      <c r="E6" s="129"/>
      <c r="F6" s="23"/>
      <c r="G6" s="105"/>
      <c r="H6" s="23"/>
      <c r="I6" s="128"/>
      <c r="J6" s="23"/>
    </row>
    <row r="7" spans="1:10" s="69" customFormat="1">
      <c r="A7" s="86" t="s">
        <v>33</v>
      </c>
      <c r="B7" s="82"/>
      <c r="C7" s="84"/>
      <c r="D7" s="9">
        <f>'[1]YTD Segments'!D7</f>
        <v>41235</v>
      </c>
      <c r="E7" s="79">
        <f>'[1]YTD Segments'!E7-'[1]YTD Segments'!D7</f>
        <v>44474</v>
      </c>
      <c r="F7" s="9">
        <f>'[1]YTD Segments'!F7-'[1]YTD Segments'!E7</f>
        <v>48346</v>
      </c>
      <c r="G7" s="80">
        <f>'[1]YTD Segments'!G7-'[1]YTD Segments'!F7</f>
        <v>39603</v>
      </c>
      <c r="H7" s="9">
        <f>'[1]YTD Segments'!H7</f>
        <v>44499</v>
      </c>
      <c r="I7" s="127">
        <f>'[1]YTD Segments'!I7-'[1]YTD Segments'!H7</f>
        <v>44013</v>
      </c>
      <c r="J7" s="9">
        <f>+'kumulált szegmensek'!J7-'kumulált szegmensek'!I7</f>
        <v>44698</v>
      </c>
    </row>
    <row r="8" spans="1:10" s="69" customFormat="1">
      <c r="A8" s="86"/>
      <c r="B8" s="82"/>
      <c r="C8" s="84"/>
      <c r="D8" s="9"/>
      <c r="E8" s="79"/>
      <c r="F8" s="9"/>
      <c r="G8" s="80"/>
      <c r="H8" s="9"/>
      <c r="I8" s="127"/>
      <c r="J8" s="9"/>
    </row>
    <row r="9" spans="1:10" s="69" customFormat="1">
      <c r="A9" s="86" t="s">
        <v>32</v>
      </c>
      <c r="B9" s="82"/>
      <c r="C9" s="84"/>
      <c r="D9" s="9"/>
      <c r="E9" s="79"/>
      <c r="F9" s="9"/>
      <c r="G9" s="80"/>
      <c r="H9" s="9"/>
      <c r="I9" s="127"/>
      <c r="J9" s="9"/>
    </row>
    <row r="10" spans="1:10" s="69" customFormat="1">
      <c r="A10" s="86"/>
      <c r="B10" s="82" t="s">
        <v>44</v>
      </c>
      <c r="C10" s="84"/>
      <c r="D10" s="9">
        <f>'[1]YTD Segments'!D10</f>
        <v>6268</v>
      </c>
      <c r="E10" s="79">
        <f>'[1]YTD Segments'!E10-'[1]YTD Segments'!D10</f>
        <v>6984</v>
      </c>
      <c r="F10" s="9">
        <f>'[1]YTD Segments'!F10-'[1]YTD Segments'!E10</f>
        <v>6585</v>
      </c>
      <c r="G10" s="80">
        <f>'[1]YTD Segments'!G10-'[1]YTD Segments'!F10</f>
        <v>9053</v>
      </c>
      <c r="H10" s="9">
        <f>'[1]YTD Segments'!H10</f>
        <v>6205</v>
      </c>
      <c r="I10" s="127">
        <f>'[1]YTD Segments'!I10-'[1]YTD Segments'!H10</f>
        <v>16294</v>
      </c>
      <c r="J10" s="9">
        <f>+'kumulált szegmensek'!J10-'kumulált szegmensek'!I10</f>
        <v>11294</v>
      </c>
    </row>
    <row r="11" spans="1:10" s="69" customFormat="1">
      <c r="A11" s="86"/>
      <c r="B11" s="82"/>
      <c r="C11" s="84"/>
      <c r="D11" s="9"/>
      <c r="E11" s="79"/>
      <c r="F11" s="9"/>
      <c r="G11" s="80"/>
      <c r="H11" s="9"/>
      <c r="I11" s="127"/>
      <c r="J11" s="9"/>
    </row>
    <row r="12" spans="1:10" s="69" customFormat="1">
      <c r="A12" s="86" t="s">
        <v>28</v>
      </c>
      <c r="B12" s="82"/>
      <c r="C12" s="84"/>
      <c r="D12" s="9">
        <f>D7-D10</f>
        <v>34967</v>
      </c>
      <c r="E12" s="79">
        <f>E7-E10</f>
        <v>37490</v>
      </c>
      <c r="F12" s="9">
        <f>F7-F10</f>
        <v>41761</v>
      </c>
      <c r="G12" s="80">
        <f>G7-G10</f>
        <v>30550</v>
      </c>
      <c r="H12" s="9">
        <f>H7-H10</f>
        <v>38294</v>
      </c>
      <c r="I12" s="127">
        <f>I7-I10</f>
        <v>27719</v>
      </c>
      <c r="J12" s="9">
        <f>J7-J10</f>
        <v>33404</v>
      </c>
    </row>
    <row r="13" spans="1:10" s="69" customFormat="1">
      <c r="A13" s="86"/>
      <c r="B13" s="82"/>
      <c r="C13" s="84"/>
      <c r="D13" s="9"/>
      <c r="E13" s="79"/>
      <c r="F13" s="9"/>
      <c r="G13" s="80"/>
      <c r="H13" s="9"/>
      <c r="I13" s="127"/>
      <c r="J13" s="9"/>
    </row>
    <row r="14" spans="1:10" s="69" customFormat="1">
      <c r="A14" s="102" t="s">
        <v>24</v>
      </c>
      <c r="B14" s="102"/>
      <c r="C14" s="101"/>
      <c r="D14" s="9">
        <f>'[1]YTD Segments'!D14</f>
        <v>104709</v>
      </c>
      <c r="E14" s="79">
        <f>'[1]YTD Segments'!E14-'[1]YTD Segments'!D14</f>
        <v>107361</v>
      </c>
      <c r="F14" s="9">
        <f>'[1]YTD Segments'!F14-'[1]YTD Segments'!E14</f>
        <v>109107</v>
      </c>
      <c r="G14" s="80">
        <f>'[1]YTD Segments'!G14-'[1]YTD Segments'!F14</f>
        <v>110752</v>
      </c>
      <c r="H14" s="9">
        <f>'[1]YTD Segments'!H14</f>
        <v>101132</v>
      </c>
      <c r="I14" s="127">
        <f>'[1]YTD Segments'!I14-'[1]YTD Segments'!H14</f>
        <v>103976</v>
      </c>
      <c r="J14" s="9">
        <f>+'kumulált szegmensek'!J14-'kumulált szegmensek'!I14</f>
        <v>106258</v>
      </c>
    </row>
    <row r="15" spans="1:10" s="69" customFormat="1">
      <c r="A15" s="86"/>
      <c r="B15" s="82"/>
      <c r="C15" s="84"/>
      <c r="D15" s="9"/>
      <c r="E15" s="79"/>
      <c r="F15" s="9"/>
      <c r="G15" s="80"/>
      <c r="H15" s="9"/>
      <c r="I15" s="127"/>
      <c r="J15" s="9"/>
    </row>
    <row r="16" spans="1:10" s="69" customFormat="1">
      <c r="A16" s="86" t="s">
        <v>23</v>
      </c>
      <c r="B16" s="82"/>
      <c r="C16" s="84"/>
      <c r="D16" s="49">
        <f>D7/D14</f>
        <v>0.39380569005529609</v>
      </c>
      <c r="E16" s="99">
        <f>E7/E14</f>
        <v>0.41424725924684008</v>
      </c>
      <c r="F16" s="49">
        <f>F7/F14</f>
        <v>0.44310630848616495</v>
      </c>
      <c r="G16" s="100">
        <f>G7/G14</f>
        <v>0.357582707310026</v>
      </c>
      <c r="H16" s="49">
        <f>H7/H14</f>
        <v>0.4400090970217142</v>
      </c>
      <c r="I16" s="126">
        <f>I7/I14</f>
        <v>0.42329960760175422</v>
      </c>
      <c r="J16" s="49">
        <f>J7/J14</f>
        <v>0.42065538594741103</v>
      </c>
    </row>
    <row r="17" spans="1:10" s="69" customFormat="1" ht="13.5" thickBot="1">
      <c r="A17" s="125" t="s">
        <v>22</v>
      </c>
      <c r="B17" s="124"/>
      <c r="C17" s="123"/>
      <c r="D17" s="119">
        <f>D12/D14</f>
        <v>0.33394455108920912</v>
      </c>
      <c r="E17" s="122">
        <f>E12/E14</f>
        <v>0.3491957042128892</v>
      </c>
      <c r="F17" s="119">
        <f>F12/F14</f>
        <v>0.38275271064184702</v>
      </c>
      <c r="G17" s="121">
        <f>G12/G14</f>
        <v>0.27584151979196764</v>
      </c>
      <c r="H17" s="119">
        <f>H12/H14</f>
        <v>0.37865364078629909</v>
      </c>
      <c r="I17" s="120">
        <f>I12/I14</f>
        <v>0.266590367007771</v>
      </c>
      <c r="J17" s="119">
        <f>J12/J14</f>
        <v>0.31436691825556662</v>
      </c>
    </row>
    <row r="18" spans="1:10" s="69" customFormat="1" ht="13.5" thickTop="1">
      <c r="A18" s="141"/>
      <c r="B18" s="141"/>
      <c r="C18" s="101"/>
      <c r="D18" s="137"/>
      <c r="E18" s="140"/>
      <c r="F18" s="137"/>
      <c r="G18" s="139"/>
      <c r="H18" s="137"/>
      <c r="I18" s="138"/>
      <c r="J18" s="137"/>
    </row>
    <row r="19" spans="1:10" s="69" customFormat="1" ht="15.75">
      <c r="A19" s="136" t="s">
        <v>43</v>
      </c>
      <c r="B19" s="130"/>
      <c r="C19" s="101"/>
      <c r="D19" s="23"/>
      <c r="E19" s="129"/>
      <c r="F19" s="23"/>
      <c r="G19" s="105"/>
      <c r="H19" s="23"/>
      <c r="I19" s="128"/>
      <c r="J19" s="23"/>
    </row>
    <row r="20" spans="1:10" s="69" customFormat="1">
      <c r="A20" s="106"/>
      <c r="B20" s="106"/>
      <c r="C20" s="101"/>
      <c r="D20" s="53"/>
      <c r="E20" s="104"/>
      <c r="F20" s="53"/>
      <c r="G20" s="105"/>
      <c r="H20" s="53"/>
      <c r="I20" s="135"/>
      <c r="J20" s="53"/>
    </row>
    <row r="21" spans="1:10" s="69" customFormat="1">
      <c r="A21" s="86" t="s">
        <v>33</v>
      </c>
      <c r="B21" s="82"/>
      <c r="C21" s="84"/>
      <c r="D21" s="9">
        <f>'[1]YTD Segments'!D21</f>
        <v>5062</v>
      </c>
      <c r="E21" s="79">
        <f>'[1]YTD Segments'!E21-'[1]YTD Segments'!D21</f>
        <v>5113</v>
      </c>
      <c r="F21" s="9">
        <f>'[1]YTD Segments'!F21-'[1]YTD Segments'!E21</f>
        <v>3926</v>
      </c>
      <c r="G21" s="80">
        <f>'[1]YTD Segments'!G21-'[1]YTD Segments'!F21</f>
        <v>5811</v>
      </c>
      <c r="H21" s="9">
        <f>'[1]YTD Segments'!H21</f>
        <v>4906</v>
      </c>
      <c r="I21" s="127">
        <f>'[1]YTD Segments'!I21-'[1]YTD Segments'!H21</f>
        <v>5393</v>
      </c>
      <c r="J21" s="9">
        <f>+'kumulált szegmensek'!J21-'kumulált szegmensek'!I21</f>
        <v>5329</v>
      </c>
    </row>
    <row r="22" spans="1:10" s="69" customFormat="1">
      <c r="A22" s="86"/>
      <c r="B22" s="82"/>
      <c r="C22" s="84"/>
      <c r="D22" s="9"/>
      <c r="E22" s="79"/>
      <c r="F22" s="9"/>
      <c r="G22" s="80"/>
      <c r="H22" s="9"/>
      <c r="I22" s="127"/>
      <c r="J22" s="9"/>
    </row>
    <row r="23" spans="1:10" s="69" customFormat="1">
      <c r="A23" s="86" t="s">
        <v>32</v>
      </c>
      <c r="B23" s="82"/>
      <c r="C23" s="84"/>
      <c r="D23" s="9"/>
      <c r="E23" s="79"/>
      <c r="F23" s="9"/>
      <c r="G23" s="80"/>
      <c r="H23" s="9"/>
      <c r="I23" s="127"/>
      <c r="J23" s="9"/>
    </row>
    <row r="24" spans="1:10" s="69" customFormat="1">
      <c r="A24" s="86"/>
      <c r="B24" s="82" t="s">
        <v>42</v>
      </c>
      <c r="C24" s="84"/>
      <c r="D24" s="9">
        <f>'[1]YTD Segments'!D24</f>
        <v>1054</v>
      </c>
      <c r="E24" s="79">
        <f>'[1]YTD Segments'!E24-'[1]YTD Segments'!D24</f>
        <v>942</v>
      </c>
      <c r="F24" s="9">
        <f>'[1]YTD Segments'!F24-'[1]YTD Segments'!E24</f>
        <v>1315</v>
      </c>
      <c r="G24" s="80">
        <f>'[1]YTD Segments'!G24-'[1]YTD Segments'!F24</f>
        <v>1845</v>
      </c>
      <c r="H24" s="9">
        <f>'[1]YTD Segments'!H24</f>
        <v>1053</v>
      </c>
      <c r="I24" s="127">
        <f>'[1]YTD Segments'!I24-'[1]YTD Segments'!H24</f>
        <v>952</v>
      </c>
      <c r="J24" s="9">
        <f>+'kumulált szegmensek'!J24-'kumulált szegmensek'!I24</f>
        <v>1076</v>
      </c>
    </row>
    <row r="25" spans="1:10" s="69" customFormat="1">
      <c r="A25" s="86"/>
      <c r="B25" s="82"/>
      <c r="C25" s="84"/>
      <c r="D25" s="9"/>
      <c r="E25" s="79"/>
      <c r="F25" s="9"/>
      <c r="G25" s="80"/>
      <c r="H25" s="9"/>
      <c r="I25" s="127"/>
      <c r="J25" s="9"/>
    </row>
    <row r="26" spans="1:10" s="69" customFormat="1">
      <c r="A26" s="86" t="s">
        <v>28</v>
      </c>
      <c r="B26" s="82"/>
      <c r="C26" s="84"/>
      <c r="D26" s="9">
        <f>D21-D24</f>
        <v>4008</v>
      </c>
      <c r="E26" s="79">
        <f>E21-E24</f>
        <v>4171</v>
      </c>
      <c r="F26" s="9">
        <f>F21-F24</f>
        <v>2611</v>
      </c>
      <c r="G26" s="80">
        <f>G21-G24</f>
        <v>3966</v>
      </c>
      <c r="H26" s="9">
        <f>H21-H24</f>
        <v>3853</v>
      </c>
      <c r="I26" s="127">
        <f>I21-I24</f>
        <v>4441</v>
      </c>
      <c r="J26" s="9">
        <f>J21-J24</f>
        <v>4253</v>
      </c>
    </row>
    <row r="27" spans="1:10" s="69" customFormat="1">
      <c r="A27" s="86"/>
      <c r="B27" s="82"/>
      <c r="C27" s="84"/>
      <c r="D27" s="9"/>
      <c r="E27" s="79"/>
      <c r="F27" s="9"/>
      <c r="G27" s="80"/>
      <c r="H27" s="9"/>
      <c r="I27" s="127"/>
      <c r="J27" s="9"/>
    </row>
    <row r="28" spans="1:10" s="69" customFormat="1">
      <c r="A28" s="102" t="s">
        <v>24</v>
      </c>
      <c r="B28" s="102"/>
      <c r="C28" s="101"/>
      <c r="D28" s="9">
        <f>'[1]YTD Segments'!D28</f>
        <v>29375</v>
      </c>
      <c r="E28" s="79">
        <f>'[1]YTD Segments'!E28-'[1]YTD Segments'!D28</f>
        <v>29068</v>
      </c>
      <c r="F28" s="9">
        <f>'[1]YTD Segments'!F28-'[1]YTD Segments'!E28</f>
        <v>26518</v>
      </c>
      <c r="G28" s="80">
        <f>'[1]YTD Segments'!G28-'[1]YTD Segments'!F28</f>
        <v>32908</v>
      </c>
      <c r="H28" s="9">
        <f>'[1]YTD Segments'!H28</f>
        <v>28071</v>
      </c>
      <c r="I28" s="127">
        <f>'[1]YTD Segments'!I28-'[1]YTD Segments'!H28</f>
        <v>26229</v>
      </c>
      <c r="J28" s="9">
        <f>+'kumulált szegmensek'!J28-'kumulált szegmensek'!I28</f>
        <v>30776</v>
      </c>
    </row>
    <row r="29" spans="1:10" s="69" customFormat="1">
      <c r="A29" s="86"/>
      <c r="B29" s="82"/>
      <c r="C29" s="84"/>
      <c r="D29" s="9"/>
      <c r="E29" s="79"/>
      <c r="F29" s="9"/>
      <c r="G29" s="80"/>
      <c r="H29" s="9"/>
      <c r="I29" s="127"/>
      <c r="J29" s="9"/>
    </row>
    <row r="30" spans="1:10" s="69" customFormat="1">
      <c r="A30" s="86" t="s">
        <v>23</v>
      </c>
      <c r="B30" s="82"/>
      <c r="C30" s="84"/>
      <c r="D30" s="49">
        <f>D21/D28</f>
        <v>0.17232340425531914</v>
      </c>
      <c r="E30" s="99">
        <f>E21/E28</f>
        <v>0.17589789459199121</v>
      </c>
      <c r="F30" s="49">
        <f>F21/F28</f>
        <v>0.14805038087336903</v>
      </c>
      <c r="G30" s="100">
        <f>G21/G28</f>
        <v>0.17658320165309346</v>
      </c>
      <c r="H30" s="49">
        <f>H21/H28</f>
        <v>0.1747711160984646</v>
      </c>
      <c r="I30" s="126">
        <f>I21/I28</f>
        <v>0.20561210873460672</v>
      </c>
      <c r="J30" s="49">
        <f>J21/J28</f>
        <v>0.17315440603067325</v>
      </c>
    </row>
    <row r="31" spans="1:10" s="69" customFormat="1" ht="13.5" thickBot="1">
      <c r="A31" s="125" t="s">
        <v>22</v>
      </c>
      <c r="B31" s="124"/>
      <c r="C31" s="123"/>
      <c r="D31" s="119">
        <f>D26/D28</f>
        <v>0.13644255319148937</v>
      </c>
      <c r="E31" s="122">
        <f>E26/E28</f>
        <v>0.14349112426035504</v>
      </c>
      <c r="F31" s="119">
        <f>F26/F28</f>
        <v>9.8461422430047518E-2</v>
      </c>
      <c r="G31" s="121">
        <f>G26/G28</f>
        <v>0.12051780722012885</v>
      </c>
      <c r="H31" s="119">
        <f>H26/H28</f>
        <v>0.13725909301414271</v>
      </c>
      <c r="I31" s="120">
        <f>I26/I28</f>
        <v>0.16931640550535668</v>
      </c>
      <c r="J31" s="119">
        <f>J26/J28</f>
        <v>0.13819209773849753</v>
      </c>
    </row>
    <row r="32" spans="1:10" s="69" customFormat="1" ht="13.5" thickTop="1">
      <c r="A32" s="151"/>
      <c r="B32" s="19"/>
      <c r="C32" s="81"/>
      <c r="D32" s="19"/>
      <c r="E32" s="116"/>
      <c r="F32" s="19"/>
      <c r="G32" s="118"/>
      <c r="H32" s="19"/>
      <c r="I32" s="116"/>
      <c r="J32" s="19"/>
    </row>
    <row r="33" spans="1:10" s="69" customFormat="1" ht="15.75">
      <c r="A33" s="131" t="s">
        <v>41</v>
      </c>
      <c r="B33" s="130"/>
      <c r="C33" s="101"/>
      <c r="D33" s="23"/>
      <c r="E33" s="129"/>
      <c r="F33" s="23"/>
      <c r="G33" s="105"/>
      <c r="H33" s="23"/>
      <c r="I33" s="128"/>
      <c r="J33" s="23"/>
    </row>
    <row r="34" spans="1:10" s="69" customFormat="1">
      <c r="A34" s="106"/>
      <c r="B34" s="106"/>
      <c r="C34" s="101"/>
      <c r="D34" s="53"/>
      <c r="E34" s="104"/>
      <c r="F34" s="53"/>
      <c r="G34" s="105"/>
      <c r="H34" s="53"/>
      <c r="I34" s="135"/>
      <c r="J34" s="53"/>
    </row>
    <row r="35" spans="1:10" s="69" customFormat="1">
      <c r="A35" s="86" t="s">
        <v>33</v>
      </c>
      <c r="B35" s="82"/>
      <c r="C35" s="84"/>
      <c r="D35" s="42">
        <f>'[1]YTD Segments'!D35</f>
        <v>8456</v>
      </c>
      <c r="E35" s="134">
        <f>'[1]YTD Segments'!E35-'[1]YTD Segments'!D35</f>
        <v>11079</v>
      </c>
      <c r="F35" s="42">
        <f>'[1]YTD Segments'!F35-'[1]YTD Segments'!E35</f>
        <v>11953</v>
      </c>
      <c r="G35" s="133">
        <f>'[1]YTD Segments'!G35-'[1]YTD Segments'!F35</f>
        <v>9242</v>
      </c>
      <c r="H35" s="9">
        <f>'[1]YTD Segments'!H35</f>
        <v>9283</v>
      </c>
      <c r="I35" s="127">
        <f>'[1]YTD Segments'!I35-'[1]YTD Segments'!H35</f>
        <v>9147</v>
      </c>
      <c r="J35" s="132">
        <f>+'kumulált szegmensek'!J35-'kumulált szegmensek'!I35</f>
        <v>10285</v>
      </c>
    </row>
    <row r="36" spans="1:10" s="69" customFormat="1">
      <c r="A36" s="86"/>
      <c r="B36" s="82"/>
      <c r="C36" s="84"/>
      <c r="D36" s="9"/>
      <c r="E36" s="79"/>
      <c r="F36" s="9"/>
      <c r="G36" s="80"/>
      <c r="H36" s="9"/>
      <c r="I36" s="127"/>
      <c r="J36" s="9"/>
    </row>
    <row r="37" spans="1:10" s="69" customFormat="1">
      <c r="A37" s="86" t="s">
        <v>32</v>
      </c>
      <c r="B37" s="82"/>
      <c r="C37" s="84"/>
      <c r="D37" s="9"/>
      <c r="E37" s="79"/>
      <c r="F37" s="9"/>
      <c r="G37" s="80"/>
      <c r="H37" s="9"/>
      <c r="I37" s="127"/>
      <c r="J37" s="9"/>
    </row>
    <row r="38" spans="1:10" s="69" customFormat="1">
      <c r="A38" s="86"/>
      <c r="B38" s="82" t="s">
        <v>30</v>
      </c>
      <c r="C38" s="84"/>
      <c r="D38" s="9">
        <f>'[1]YTD Segments'!D38</f>
        <v>20</v>
      </c>
      <c r="E38" s="79">
        <f>'[1]YTD Segments'!E38-'[1]YTD Segments'!D38</f>
        <v>17</v>
      </c>
      <c r="F38" s="9">
        <f>'[1]YTD Segments'!F38-'[1]YTD Segments'!E38</f>
        <v>70</v>
      </c>
      <c r="G38" s="80">
        <f>'[1]YTD Segments'!G38-'[1]YTD Segments'!F38</f>
        <v>260</v>
      </c>
      <c r="H38" s="9">
        <f>'[1]YTD Segments'!H38</f>
        <v>62</v>
      </c>
      <c r="I38" s="127">
        <f>'[1]YTD Segments'!I38-'[1]YTD Segments'!H38</f>
        <v>0</v>
      </c>
      <c r="J38" s="9">
        <f>+'[1]YTD Segments'!J38-'[1]YTD Segments'!I38</f>
        <v>0</v>
      </c>
    </row>
    <row r="39" spans="1:10" s="69" customFormat="1">
      <c r="A39" s="86"/>
      <c r="B39" s="82"/>
      <c r="C39" s="84"/>
      <c r="D39" s="9"/>
      <c r="E39" s="79"/>
      <c r="F39" s="9"/>
      <c r="G39" s="80"/>
      <c r="H39" s="9"/>
      <c r="I39" s="127"/>
      <c r="J39" s="9"/>
    </row>
    <row r="40" spans="1:10" s="69" customFormat="1">
      <c r="A40" s="86" t="s">
        <v>28</v>
      </c>
      <c r="B40" s="82"/>
      <c r="C40" s="84"/>
      <c r="D40" s="42">
        <f>D35-D38</f>
        <v>8436</v>
      </c>
      <c r="E40" s="134">
        <f>E35-E38</f>
        <v>11062</v>
      </c>
      <c r="F40" s="42">
        <f>F35-F38</f>
        <v>11883</v>
      </c>
      <c r="G40" s="133">
        <f>G35-G38</f>
        <v>8982</v>
      </c>
      <c r="H40" s="9">
        <f>H35-H38</f>
        <v>9221</v>
      </c>
      <c r="I40" s="127">
        <f>I35-I38</f>
        <v>9147</v>
      </c>
      <c r="J40" s="132">
        <f>+'kumulált szegmensek'!J40-'kumulált szegmensek'!I40</f>
        <v>10285</v>
      </c>
    </row>
    <row r="41" spans="1:10" s="69" customFormat="1">
      <c r="A41" s="86"/>
      <c r="B41" s="82"/>
      <c r="C41" s="84"/>
      <c r="D41" s="9"/>
      <c r="E41" s="79"/>
      <c r="F41" s="9"/>
      <c r="G41" s="80"/>
      <c r="H41" s="9"/>
      <c r="I41" s="127"/>
      <c r="J41" s="9"/>
    </row>
    <row r="42" spans="1:10" s="69" customFormat="1">
      <c r="A42" s="102" t="s">
        <v>24</v>
      </c>
      <c r="B42" s="102"/>
      <c r="C42" s="101"/>
      <c r="D42" s="9">
        <f>'[1]YTD Segments'!D42</f>
        <v>18384</v>
      </c>
      <c r="E42" s="79">
        <f>'[1]YTD Segments'!E42-'[1]YTD Segments'!D42</f>
        <v>19593</v>
      </c>
      <c r="F42" s="9">
        <f>'[1]YTD Segments'!F42-'[1]YTD Segments'!E42</f>
        <v>20793</v>
      </c>
      <c r="G42" s="80">
        <f>'[1]YTD Segments'!G42-'[1]YTD Segments'!F42</f>
        <v>18828</v>
      </c>
      <c r="H42" s="9">
        <f>'[1]YTD Segments'!H42</f>
        <v>17126</v>
      </c>
      <c r="I42" s="127">
        <f>'[1]YTD Segments'!I42-'[1]YTD Segments'!H42</f>
        <v>17023</v>
      </c>
      <c r="J42" s="9">
        <f>+'kumulált szegmensek'!J42-'kumulált szegmensek'!I42</f>
        <v>18221</v>
      </c>
    </row>
    <row r="43" spans="1:10" s="69" customFormat="1">
      <c r="A43" s="86"/>
      <c r="B43" s="82"/>
      <c r="C43" s="84"/>
      <c r="D43" s="9"/>
      <c r="E43" s="79"/>
      <c r="F43" s="9"/>
      <c r="G43" s="80"/>
      <c r="H43" s="9"/>
      <c r="I43" s="127"/>
      <c r="J43" s="9"/>
    </row>
    <row r="44" spans="1:10" s="69" customFormat="1">
      <c r="A44" s="86" t="s">
        <v>23</v>
      </c>
      <c r="B44" s="82"/>
      <c r="C44" s="84"/>
      <c r="D44" s="49">
        <f>D35/D42</f>
        <v>0.45996518711923412</v>
      </c>
      <c r="E44" s="99">
        <f>E35/E42</f>
        <v>0.56545705098759758</v>
      </c>
      <c r="F44" s="49">
        <f>F35/F42</f>
        <v>0.57485692300293367</v>
      </c>
      <c r="G44" s="100">
        <f>G35/G42</f>
        <v>0.49086466964096026</v>
      </c>
      <c r="H44" s="49">
        <f>H35/H42</f>
        <v>0.54204134065164078</v>
      </c>
      <c r="I44" s="126">
        <f>I35/I42</f>
        <v>0.53733184515067844</v>
      </c>
      <c r="J44" s="49">
        <f>J35/J42</f>
        <v>0.5644585917348115</v>
      </c>
    </row>
    <row r="45" spans="1:10" s="69" customFormat="1" ht="13.5" thickBot="1">
      <c r="A45" s="125" t="s">
        <v>22</v>
      </c>
      <c r="B45" s="124"/>
      <c r="C45" s="123"/>
      <c r="D45" s="119">
        <f>D40/D42</f>
        <v>0.45887728459530025</v>
      </c>
      <c r="E45" s="122">
        <f>E40/E42</f>
        <v>0.56458939417138776</v>
      </c>
      <c r="F45" s="119">
        <f>F40/F42</f>
        <v>0.57149040542490259</v>
      </c>
      <c r="G45" s="121">
        <f>G40/G42</f>
        <v>0.47705544933078392</v>
      </c>
      <c r="H45" s="119">
        <f>H40/H42</f>
        <v>0.53842111409552729</v>
      </c>
      <c r="I45" s="120">
        <f>I40/I42</f>
        <v>0.53733184515067844</v>
      </c>
      <c r="J45" s="119">
        <f>J40/J42</f>
        <v>0.5644585917348115</v>
      </c>
    </row>
    <row r="46" spans="1:10" s="69" customFormat="1" ht="13.5" thickTop="1">
      <c r="A46" s="151"/>
      <c r="B46" s="19"/>
      <c r="C46" s="81"/>
      <c r="D46" s="19"/>
      <c r="E46" s="116"/>
      <c r="F46" s="19"/>
      <c r="G46" s="118"/>
      <c r="H46" s="19"/>
      <c r="I46" s="116"/>
      <c r="J46" s="19"/>
    </row>
    <row r="47" spans="1:10" s="69" customFormat="1" ht="15.75">
      <c r="A47" s="131" t="s">
        <v>40</v>
      </c>
      <c r="B47" s="130"/>
      <c r="C47" s="101"/>
      <c r="D47" s="23"/>
      <c r="E47" s="129"/>
      <c r="F47" s="23"/>
      <c r="G47" s="105"/>
      <c r="H47" s="23"/>
      <c r="I47" s="128"/>
      <c r="J47" s="23"/>
    </row>
    <row r="48" spans="1:10" s="69" customFormat="1">
      <c r="A48" s="130"/>
      <c r="B48" s="130"/>
      <c r="C48" s="101"/>
      <c r="D48" s="23"/>
      <c r="E48" s="129"/>
      <c r="F48" s="23"/>
      <c r="G48" s="105"/>
      <c r="H48" s="23"/>
      <c r="I48" s="128"/>
      <c r="J48" s="23"/>
    </row>
    <row r="49" spans="1:10" s="69" customFormat="1">
      <c r="A49" s="86" t="s">
        <v>33</v>
      </c>
      <c r="B49" s="82"/>
      <c r="C49" s="84"/>
      <c r="D49" s="9">
        <f>'[1]YTD Segments'!D49</f>
        <v>2699</v>
      </c>
      <c r="E49" s="79">
        <f>'[1]YTD Segments'!E49-'[1]YTD Segments'!D49</f>
        <v>2871</v>
      </c>
      <c r="F49" s="9">
        <f>'[1]YTD Segments'!F49-'[1]YTD Segments'!E49</f>
        <v>4125</v>
      </c>
      <c r="G49" s="80">
        <f>'[1]YTD Segments'!G49-'[1]YTD Segments'!F49</f>
        <v>2600</v>
      </c>
      <c r="H49" s="9">
        <f>'[1]YTD Segments'!H49</f>
        <v>2790</v>
      </c>
      <c r="I49" s="127">
        <f>'[1]YTD Segments'!I49-'[1]YTD Segments'!H49</f>
        <v>3250</v>
      </c>
      <c r="J49" s="9">
        <f>+'kumulált szegmensek'!J49-'kumulált szegmensek'!I49</f>
        <v>3656</v>
      </c>
    </row>
    <row r="50" spans="1:10" s="69" customFormat="1">
      <c r="A50" s="86"/>
      <c r="B50" s="82"/>
      <c r="C50" s="84"/>
      <c r="D50" s="9"/>
      <c r="E50" s="79"/>
      <c r="F50" s="9"/>
      <c r="G50" s="80"/>
      <c r="H50" s="9"/>
      <c r="I50" s="127"/>
      <c r="J50" s="9"/>
    </row>
    <row r="51" spans="1:10" s="69" customFormat="1">
      <c r="A51" s="86" t="s">
        <v>32</v>
      </c>
      <c r="B51" s="82"/>
      <c r="C51" s="84"/>
      <c r="D51" s="9"/>
      <c r="E51" s="79"/>
      <c r="F51" s="9"/>
      <c r="G51" s="80"/>
      <c r="H51" s="9"/>
      <c r="I51" s="127"/>
      <c r="J51" s="9"/>
    </row>
    <row r="52" spans="1:10" s="69" customFormat="1">
      <c r="A52" s="86"/>
      <c r="B52" s="82" t="s">
        <v>30</v>
      </c>
      <c r="C52" s="84"/>
      <c r="D52" s="9">
        <f>'[1]YTD Segments'!D52</f>
        <v>889</v>
      </c>
      <c r="E52" s="79">
        <f>'[1]YTD Segments'!E52-'[1]YTD Segments'!D52</f>
        <v>33</v>
      </c>
      <c r="F52" s="9">
        <f>'[1]YTD Segments'!F52-'[1]YTD Segments'!E52</f>
        <v>3</v>
      </c>
      <c r="G52" s="80">
        <f>'[1]YTD Segments'!G52-'[1]YTD Segments'!F52</f>
        <v>0</v>
      </c>
      <c r="H52" s="9">
        <f>'[1]YTD Segments'!H52</f>
        <v>918</v>
      </c>
      <c r="I52" s="127">
        <f>'[1]YTD Segments'!I52-'[1]YTD Segments'!H52</f>
        <v>0</v>
      </c>
      <c r="J52" s="9">
        <f>+'kumulált szegmensek'!J52-'kumulált szegmensek'!I52</f>
        <v>0</v>
      </c>
    </row>
    <row r="53" spans="1:10" s="69" customFormat="1">
      <c r="A53" s="86"/>
      <c r="B53" s="82"/>
      <c r="C53" s="84"/>
      <c r="D53" s="9"/>
      <c r="E53" s="79"/>
      <c r="F53" s="9"/>
      <c r="G53" s="80"/>
      <c r="H53" s="9"/>
      <c r="I53" s="127"/>
      <c r="J53" s="9"/>
    </row>
    <row r="54" spans="1:10" s="69" customFormat="1">
      <c r="A54" s="86" t="s">
        <v>28</v>
      </c>
      <c r="B54" s="82"/>
      <c r="C54" s="84"/>
      <c r="D54" s="9">
        <f>D49-D52</f>
        <v>1810</v>
      </c>
      <c r="E54" s="79">
        <f>E49-E52</f>
        <v>2838</v>
      </c>
      <c r="F54" s="9">
        <f>F49-F52</f>
        <v>4122</v>
      </c>
      <c r="G54" s="80">
        <f>G49-G52</f>
        <v>2600</v>
      </c>
      <c r="H54" s="9">
        <f>H49-H52</f>
        <v>1872</v>
      </c>
      <c r="I54" s="127">
        <f>I49-I52</f>
        <v>3250</v>
      </c>
      <c r="J54" s="9">
        <f>J49-J52</f>
        <v>3656</v>
      </c>
    </row>
    <row r="55" spans="1:10" s="69" customFormat="1">
      <c r="A55" s="86"/>
      <c r="B55" s="82"/>
      <c r="C55" s="84"/>
      <c r="D55" s="9"/>
      <c r="E55" s="79"/>
      <c r="F55" s="9"/>
      <c r="G55" s="80"/>
      <c r="H55" s="9"/>
      <c r="I55" s="127"/>
      <c r="J55" s="9"/>
    </row>
    <row r="56" spans="1:10" s="69" customFormat="1">
      <c r="A56" s="102" t="s">
        <v>24</v>
      </c>
      <c r="B56" s="102"/>
      <c r="C56" s="101"/>
      <c r="D56" s="9">
        <f>'[1]YTD Segments'!D56</f>
        <v>7448</v>
      </c>
      <c r="E56" s="79">
        <f>'[1]YTD Segments'!E56-'[1]YTD Segments'!D56</f>
        <v>7764</v>
      </c>
      <c r="F56" s="9">
        <f>'[1]YTD Segments'!F56-'[1]YTD Segments'!E56</f>
        <v>9556</v>
      </c>
      <c r="G56" s="80">
        <f>'[1]YTD Segments'!G56-'[1]YTD Segments'!F56</f>
        <v>8106</v>
      </c>
      <c r="H56" s="9">
        <f>'[1]YTD Segments'!H56</f>
        <v>7359</v>
      </c>
      <c r="I56" s="127">
        <f>'[1]YTD Segments'!I56-'[1]YTD Segments'!H56</f>
        <v>7782</v>
      </c>
      <c r="J56" s="9">
        <f>+'kumulált szegmensek'!J56-'kumulált szegmensek'!I56</f>
        <v>9109</v>
      </c>
    </row>
    <row r="57" spans="1:10" s="69" customFormat="1">
      <c r="A57" s="86"/>
      <c r="B57" s="82"/>
      <c r="C57" s="84"/>
      <c r="D57" s="9"/>
      <c r="E57" s="79"/>
      <c r="F57" s="9"/>
      <c r="G57" s="80"/>
      <c r="H57" s="9"/>
      <c r="I57" s="127"/>
      <c r="J57" s="9"/>
    </row>
    <row r="58" spans="1:10" s="69" customFormat="1">
      <c r="A58" s="86" t="s">
        <v>23</v>
      </c>
      <c r="B58" s="82"/>
      <c r="C58" s="84"/>
      <c r="D58" s="49">
        <f>D49/D56</f>
        <v>0.36237916219119226</v>
      </c>
      <c r="E58" s="99">
        <f>E49/E56</f>
        <v>0.3697836166924266</v>
      </c>
      <c r="F58" s="49">
        <f>F49/F56</f>
        <v>0.43166596902469651</v>
      </c>
      <c r="G58" s="100">
        <f>G49/G56</f>
        <v>0.32075006168270415</v>
      </c>
      <c r="H58" s="49">
        <f>H49/H56</f>
        <v>0.37912759885854058</v>
      </c>
      <c r="I58" s="126">
        <f>I49/I56</f>
        <v>0.41763042919557952</v>
      </c>
      <c r="J58" s="49">
        <f>J49/J56</f>
        <v>0.40136129103084861</v>
      </c>
    </row>
    <row r="59" spans="1:10" s="69" customFormat="1" ht="13.5" thickBot="1">
      <c r="A59" s="125" t="s">
        <v>22</v>
      </c>
      <c r="B59" s="124"/>
      <c r="C59" s="123"/>
      <c r="D59" s="119">
        <f>D54/D56</f>
        <v>0.24301825993555318</v>
      </c>
      <c r="E59" s="122">
        <f>E54/E56</f>
        <v>0.36553323029366308</v>
      </c>
      <c r="F59" s="119">
        <f>F54/F56</f>
        <v>0.43135203013813311</v>
      </c>
      <c r="G59" s="121">
        <f>G54/G56</f>
        <v>0.32075006168270415</v>
      </c>
      <c r="H59" s="119">
        <f>H54/H56</f>
        <v>0.25438238891153692</v>
      </c>
      <c r="I59" s="120">
        <f>I54/I56</f>
        <v>0.41763042919557952</v>
      </c>
      <c r="J59" s="119">
        <f>J54/J56</f>
        <v>0.40136129103084861</v>
      </c>
    </row>
    <row r="60" spans="1:10" s="69" customFormat="1" ht="13.5" thickTop="1">
      <c r="A60" s="150"/>
      <c r="B60" s="116"/>
      <c r="C60" s="118"/>
      <c r="D60" s="116"/>
      <c r="E60" s="116"/>
      <c r="F60" s="116"/>
      <c r="G60" s="116"/>
      <c r="H60" s="1"/>
      <c r="I60" s="116"/>
      <c r="J60" s="116"/>
    </row>
    <row r="61" spans="1:10" s="69" customFormat="1">
      <c r="A61" s="2" t="s">
        <v>4</v>
      </c>
      <c r="B61" s="71"/>
      <c r="C61" s="72"/>
      <c r="D61" s="71"/>
      <c r="E61" s="71"/>
      <c r="F61" s="71"/>
      <c r="G61" s="71"/>
      <c r="H61" s="2"/>
      <c r="I61" s="71"/>
      <c r="J61" s="71"/>
    </row>
    <row r="62" spans="1:10" s="69" customFormat="1">
      <c r="A62" s="2" t="s">
        <v>3</v>
      </c>
      <c r="B62" s="71"/>
      <c r="C62" s="72"/>
      <c r="D62" s="71"/>
      <c r="E62" s="71"/>
      <c r="F62" s="71"/>
      <c r="G62" s="71"/>
      <c r="H62" s="2"/>
      <c r="I62" s="71"/>
      <c r="J62" s="71"/>
    </row>
    <row r="63" spans="1:10" s="69" customFormat="1">
      <c r="A63" s="2" t="s">
        <v>2</v>
      </c>
      <c r="B63" s="71"/>
      <c r="C63" s="72"/>
      <c r="D63" s="71"/>
      <c r="E63" s="71"/>
      <c r="F63" s="71"/>
      <c r="G63" s="71"/>
      <c r="H63" s="2"/>
      <c r="I63" s="71"/>
      <c r="J63" s="71"/>
    </row>
    <row r="64" spans="1:10" s="69" customFormat="1">
      <c r="A64" s="2" t="s">
        <v>1</v>
      </c>
      <c r="B64" s="71"/>
      <c r="C64" s="72"/>
      <c r="D64" s="71"/>
      <c r="E64" s="71"/>
      <c r="F64" s="71"/>
      <c r="G64" s="71"/>
      <c r="H64" s="2"/>
      <c r="I64" s="71"/>
      <c r="J64" s="71"/>
    </row>
    <row r="65" spans="2:10" s="69" customFormat="1">
      <c r="B65" s="116"/>
      <c r="C65" s="118"/>
      <c r="D65" s="116"/>
      <c r="E65" s="116"/>
      <c r="F65" s="116"/>
      <c r="G65" s="116"/>
      <c r="H65" s="1"/>
      <c r="I65" s="116"/>
      <c r="J65" s="116"/>
    </row>
  </sheetData>
  <mergeCells count="1">
    <mergeCell ref="A1:C3"/>
  </mergeCells>
  <pageMargins left="0.74803149606299213" right="0.74803149606299213" top="0.98425196850393704" bottom="0.98425196850393704" header="0.51181102362204722" footer="0.51181102362204722"/>
  <pageSetup paperSize="9" scale="6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kumulált Csoport</vt:lpstr>
      <vt:lpstr>negyedéves Csoport</vt:lpstr>
      <vt:lpstr>kumulált szegmensek</vt:lpstr>
      <vt:lpstr>negyedéves szegmensek</vt:lpstr>
      <vt:lpstr>'kumulált Csoport'!Nyomtatási_terület</vt:lpstr>
      <vt:lpstr>'kumulált szegmensek'!Nyomtatási_terület</vt:lpstr>
      <vt:lpstr>'negyedéves Csoport'!Nyomtatási_terület</vt:lpstr>
      <vt:lpstr>'negyedéves szegmensek'!Nyomtatási_terület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Szot Márton</dc:creator>
  <cp:lastModifiedBy>Szot Márton</cp:lastModifiedBy>
  <dcterms:created xsi:type="dcterms:W3CDTF">2011-11-09T17:06:44Z</dcterms:created>
  <dcterms:modified xsi:type="dcterms:W3CDTF">2011-11-09T17:08:16Z</dcterms:modified>
</cp:coreProperties>
</file>