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3\"/>
    </mc:Choice>
  </mc:AlternateContent>
  <xr:revisionPtr revIDLastSave="0" documentId="13_ncr:1_{8D34783D-86CA-45AA-BC0E-A7F38DC33F98}" xr6:coauthVersionLast="44" xr6:coauthVersionMax="44" xr10:uidLastSave="{00000000-0000-0000-0000-000000000000}"/>
  <bookViews>
    <workbookView xWindow="-110" yWindow="-110" windowWidth="19420" windowHeight="10420" tabRatio="782" xr2:uid="{00000000-000D-0000-FFFF-FFFF00000000}"/>
  </bookViews>
  <sheets>
    <sheet name="kumulált Csoport" sheetId="6" r:id="rId1"/>
    <sheet name="negyedéves Csoport" sheetId="7" r:id="rId2"/>
  </sheets>
  <definedNames>
    <definedName name="_xlnm.Print_Area" localSheetId="0">'kumulált Csoport'!$A$1:$K$31</definedName>
    <definedName name="_xlnm.Print_Area" localSheetId="1">'negyedéves Csoport'!$A$1:$K$12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7" l="1"/>
  <c r="J8" i="7"/>
  <c r="J7" i="7"/>
  <c r="J6" i="7"/>
  <c r="J28" i="6"/>
  <c r="J14" i="6"/>
  <c r="J16" i="6" s="1"/>
  <c r="J10" i="7" l="1"/>
  <c r="J18" i="6"/>
  <c r="J20" i="6" s="1"/>
  <c r="I28" i="6"/>
  <c r="H28" i="6"/>
  <c r="G28" i="6"/>
  <c r="F28" i="6"/>
  <c r="H16" i="6"/>
  <c r="I14" i="6"/>
  <c r="I16" i="6" s="1"/>
  <c r="H14" i="6"/>
  <c r="G14" i="6"/>
  <c r="G16" i="6" s="1"/>
  <c r="F14" i="6"/>
  <c r="F16" i="6" s="1"/>
  <c r="D14" i="6"/>
  <c r="D16" i="6" s="1"/>
  <c r="H10" i="7"/>
  <c r="I9" i="7"/>
  <c r="I8" i="7"/>
  <c r="I7" i="7"/>
  <c r="I6" i="7"/>
  <c r="I10" i="7" s="1"/>
  <c r="G18" i="6" l="1"/>
  <c r="G20" i="6" s="1"/>
  <c r="D18" i="6"/>
  <c r="D20" i="6" s="1"/>
  <c r="I18" i="6"/>
  <c r="I20" i="6" s="1"/>
  <c r="F18" i="6"/>
  <c r="F20" i="6" s="1"/>
  <c r="H18" i="6"/>
  <c r="H20" i="6" s="1"/>
</calcChain>
</file>

<file path=xl/sharedStrings.xml><?xml version="1.0" encoding="utf-8"?>
<sst xmlns="http://schemas.openxmlformats.org/spreadsheetml/2006/main" count="47" uniqueCount="32">
  <si>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</si>
  <si>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</si>
  <si>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</si>
  <si>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</si>
  <si>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</si>
  <si>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</si>
  <si>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</si>
  <si>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</si>
  <si>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</si>
  <si>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</si>
  <si>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</si>
  <si>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Nettó adósságráta = Nettó adósság / (Nettó adósság + Összes tőke)</t>
  </si>
  <si>
    <t>dec. 31.</t>
  </si>
  <si>
    <t>szept. 30.</t>
  </si>
  <si>
    <t>jún. 30.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</si>
  <si>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</si>
  <si>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</si>
  <si>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</si>
  <si>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</si>
  <si>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</si>
  <si>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</si>
  <si>
    <t>márc. 31</t>
  </si>
  <si>
    <t xml:space="preserve"> Szabad cash flow</t>
  </si>
  <si>
    <t xml:space="preserve">Szabad cash flow levezetése (folytatódó tevékenységekből származó) </t>
  </si>
  <si>
    <t>I. negyedév</t>
  </si>
  <si>
    <t>II. negyedév</t>
  </si>
  <si>
    <t>III. negyedév</t>
  </si>
  <si>
    <t>IV. negyedév</t>
  </si>
  <si>
    <t>(millió forintban)</t>
  </si>
  <si>
    <t>Szabad cash flow = Üzleti tevékenységből származó nettó cash flow + Befektetési tevékenységből származó nettó cash flow + Egyéb pénzügyi kötelezettségek kifizetésére fordított összegek - Egyéb pénzügyi eszközök beszerzése /(eladása) - nettó</t>
  </si>
  <si>
    <t>Lízing kötelezettségek (rövid lejáratú)</t>
  </si>
  <si>
    <t>Lízing kötelezettségek (hosszú lejáratú)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</si>
</sst>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4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65" fontId="16" fillId="0" borderId="0" xfId="0" applyNumberFormat="1" applyFont="1" applyAlignment="1">
      <alignment vertical="top"/>
    </xf>
    <xf numFmtId="165" fontId="0" fillId="4" borderId="0" xfId="0" applyNumberForma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  <xf numFmtId="165" fontId="16" fillId="0" borderId="0" xfId="43" applyNumberFormat="1" applyFont="1" applyAlignment="1">
      <alignment horizontal="left" vertical="center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showGridLines="0" tabSelected="1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J21" sqref="J21"/>
    </sheetView>
  </sheetViews>
  <sheetFormatPr defaultColWidth="8.5" defaultRowHeight="13.5" x14ac:dyDescent="0.3"/>
  <cols>
    <col min="1" max="1" width="6.69921875" style="3" customWidth="1"/>
    <col min="2" max="2" width="5.796875" style="3" customWidth="1"/>
    <col min="3" max="3" width="50" style="3" customWidth="1"/>
    <col min="4" max="11" width="13.796875" style="3" customWidth="1"/>
    <col min="12" max="16384" width="8.5" style="3"/>
  </cols>
  <sheetData>
    <row r="1" spans="1:11" ht="12" customHeight="1" x14ac:dyDescent="0.3">
      <c r="A1" s="49" t="s">
        <v>28</v>
      </c>
      <c r="B1" s="49"/>
      <c r="C1" s="50"/>
      <c r="D1" s="46">
        <v>2019</v>
      </c>
      <c r="E1" s="47"/>
      <c r="F1" s="47"/>
      <c r="G1" s="48"/>
      <c r="H1" s="46">
        <v>2020</v>
      </c>
      <c r="I1" s="47"/>
      <c r="J1" s="47"/>
      <c r="K1" s="48"/>
    </row>
    <row r="2" spans="1:11" ht="12" customHeight="1" x14ac:dyDescent="0.3">
      <c r="A2" s="51"/>
      <c r="B2" s="51"/>
      <c r="C2" s="52"/>
      <c r="D2" s="34" t="s">
        <v>21</v>
      </c>
      <c r="E2" s="34" t="s">
        <v>14</v>
      </c>
      <c r="F2" s="34" t="s">
        <v>13</v>
      </c>
      <c r="G2" s="34" t="s">
        <v>12</v>
      </c>
      <c r="H2" s="34" t="s">
        <v>21</v>
      </c>
      <c r="I2" s="34" t="s">
        <v>14</v>
      </c>
      <c r="J2" s="34" t="s">
        <v>13</v>
      </c>
      <c r="K2" s="34" t="s">
        <v>12</v>
      </c>
    </row>
    <row r="3" spans="1:11" ht="12" customHeight="1" x14ac:dyDescent="0.3">
      <c r="A3" s="5"/>
      <c r="B3" s="5"/>
      <c r="C3" s="6"/>
      <c r="D3" s="43"/>
      <c r="E3" s="43"/>
      <c r="F3" s="44"/>
      <c r="G3" s="43"/>
      <c r="H3" s="43"/>
      <c r="I3" s="43"/>
      <c r="J3" s="44"/>
      <c r="K3" s="43"/>
    </row>
    <row r="4" spans="1:11" ht="12" customHeight="1" x14ac:dyDescent="0.3">
      <c r="A4" s="5" t="s">
        <v>0</v>
      </c>
      <c r="B4" s="5"/>
      <c r="C4" s="6"/>
      <c r="D4" s="43"/>
      <c r="E4" s="43"/>
      <c r="F4" s="44"/>
      <c r="G4" s="43"/>
      <c r="H4" s="43"/>
      <c r="I4" s="43"/>
      <c r="J4" s="44"/>
      <c r="K4" s="43"/>
    </row>
    <row r="5" spans="1:11" ht="12" customHeight="1" x14ac:dyDescent="0.3">
      <c r="A5" s="5"/>
      <c r="B5" s="5"/>
      <c r="C5" s="6"/>
      <c r="D5" s="43"/>
      <c r="E5" s="43"/>
      <c r="F5" s="44"/>
      <c r="G5" s="43"/>
      <c r="H5" s="43"/>
      <c r="I5" s="43"/>
      <c r="J5" s="44"/>
      <c r="K5" s="43"/>
    </row>
    <row r="6" spans="1:11" ht="12" customHeight="1" x14ac:dyDescent="0.3">
      <c r="A6" s="10"/>
      <c r="B6" s="11" t="s">
        <v>1</v>
      </c>
      <c r="C6" s="9"/>
      <c r="D6" s="43">
        <v>134119</v>
      </c>
      <c r="E6" s="43">
        <v>135824</v>
      </c>
      <c r="F6" s="41">
        <v>118257</v>
      </c>
      <c r="G6" s="43">
        <v>80493</v>
      </c>
      <c r="H6" s="43">
        <v>99775</v>
      </c>
      <c r="I6" s="43">
        <v>162755</v>
      </c>
      <c r="J6" s="41">
        <v>181112</v>
      </c>
      <c r="K6" s="43"/>
    </row>
    <row r="7" spans="1:11" ht="12" customHeight="1" x14ac:dyDescent="0.3">
      <c r="A7" s="10"/>
      <c r="B7" s="11" t="s">
        <v>30</v>
      </c>
      <c r="C7" s="9"/>
      <c r="D7" s="43">
        <v>16976</v>
      </c>
      <c r="E7" s="43">
        <v>17234</v>
      </c>
      <c r="F7" s="41">
        <v>17849</v>
      </c>
      <c r="G7" s="43">
        <v>17355</v>
      </c>
      <c r="H7" s="43">
        <v>18724</v>
      </c>
      <c r="I7" s="43">
        <v>18284</v>
      </c>
      <c r="J7" s="41">
        <v>18725</v>
      </c>
      <c r="K7" s="43"/>
    </row>
    <row r="8" spans="1:11" ht="12" customHeight="1" x14ac:dyDescent="0.3">
      <c r="A8" s="10"/>
      <c r="B8" s="11" t="s">
        <v>2</v>
      </c>
      <c r="C8" s="9"/>
      <c r="D8" s="43">
        <v>8246</v>
      </c>
      <c r="E8" s="43">
        <v>8336</v>
      </c>
      <c r="F8" s="41">
        <v>9288</v>
      </c>
      <c r="G8" s="43">
        <v>8633</v>
      </c>
      <c r="H8" s="43">
        <v>9782</v>
      </c>
      <c r="I8" s="43">
        <v>10893</v>
      </c>
      <c r="J8" s="41">
        <v>11303</v>
      </c>
      <c r="K8" s="43"/>
    </row>
    <row r="9" spans="1:11" ht="12" customHeight="1" x14ac:dyDescent="0.3">
      <c r="A9" s="10"/>
      <c r="B9" s="11" t="s">
        <v>3</v>
      </c>
      <c r="C9" s="9"/>
      <c r="D9" s="43">
        <v>122292</v>
      </c>
      <c r="E9" s="43">
        <v>127713</v>
      </c>
      <c r="F9" s="41">
        <v>131469</v>
      </c>
      <c r="G9" s="43">
        <v>129823</v>
      </c>
      <c r="H9" s="43">
        <v>136988</v>
      </c>
      <c r="I9" s="43">
        <v>135598</v>
      </c>
      <c r="J9" s="41">
        <v>89339</v>
      </c>
      <c r="K9" s="43"/>
    </row>
    <row r="10" spans="1:11" ht="12" customHeight="1" x14ac:dyDescent="0.3">
      <c r="A10" s="10"/>
      <c r="B10" s="11" t="s">
        <v>31</v>
      </c>
      <c r="C10" s="9"/>
      <c r="D10" s="43">
        <v>96257</v>
      </c>
      <c r="E10" s="43">
        <v>95353</v>
      </c>
      <c r="F10" s="41">
        <v>92286</v>
      </c>
      <c r="G10" s="43">
        <v>94642</v>
      </c>
      <c r="H10" s="43">
        <v>96107</v>
      </c>
      <c r="I10" s="43">
        <v>94829</v>
      </c>
      <c r="J10" s="41">
        <v>96953</v>
      </c>
      <c r="K10" s="43"/>
    </row>
    <row r="11" spans="1:11" ht="12" customHeight="1" x14ac:dyDescent="0.3">
      <c r="A11" s="10"/>
      <c r="B11" s="11" t="s">
        <v>4</v>
      </c>
      <c r="C11" s="9"/>
      <c r="D11" s="43">
        <v>43364</v>
      </c>
      <c r="E11" s="43">
        <v>42263</v>
      </c>
      <c r="F11" s="41">
        <v>41253</v>
      </c>
      <c r="G11" s="43">
        <v>40805</v>
      </c>
      <c r="H11" s="43">
        <v>40593</v>
      </c>
      <c r="I11" s="43">
        <v>77774</v>
      </c>
      <c r="J11" s="41">
        <v>75850</v>
      </c>
      <c r="K11" s="43"/>
    </row>
    <row r="12" spans="1:11" ht="12" customHeight="1" x14ac:dyDescent="0.3">
      <c r="A12" s="10"/>
      <c r="B12" s="8" t="s">
        <v>5</v>
      </c>
      <c r="C12" s="9"/>
      <c r="D12" s="43">
        <v>-9250</v>
      </c>
      <c r="E12" s="43">
        <v>-7347</v>
      </c>
      <c r="F12" s="41">
        <v>-9326</v>
      </c>
      <c r="G12" s="43">
        <v>-13398</v>
      </c>
      <c r="H12" s="43">
        <v>-13400</v>
      </c>
      <c r="I12" s="43">
        <v>-14976</v>
      </c>
      <c r="J12" s="41">
        <v>-11094</v>
      </c>
      <c r="K12" s="43"/>
    </row>
    <row r="13" spans="1:11" ht="12" customHeight="1" x14ac:dyDescent="0.3">
      <c r="A13" s="10"/>
      <c r="B13" s="8" t="s">
        <v>6</v>
      </c>
      <c r="C13" s="9"/>
      <c r="D13" s="43">
        <v>-7286</v>
      </c>
      <c r="E13" s="43">
        <v>-7964</v>
      </c>
      <c r="F13" s="41">
        <v>-10822</v>
      </c>
      <c r="G13" s="43">
        <v>-8996</v>
      </c>
      <c r="H13" s="43">
        <v>-12139</v>
      </c>
      <c r="I13" s="43">
        <v>-13581</v>
      </c>
      <c r="J13" s="41">
        <v>-22662</v>
      </c>
      <c r="K13" s="43"/>
    </row>
    <row r="14" spans="1:11" ht="12" customHeight="1" x14ac:dyDescent="0.3">
      <c r="A14" s="15" t="s">
        <v>7</v>
      </c>
      <c r="B14" s="16"/>
      <c r="C14" s="30"/>
      <c r="D14" s="17">
        <f>+SUM(D6:D13)</f>
        <v>404718</v>
      </c>
      <c r="E14" s="17">
        <v>411412</v>
      </c>
      <c r="F14" s="17">
        <f>+SUM(F6:F13)</f>
        <v>390254</v>
      </c>
      <c r="G14" s="17">
        <f>+SUM(G6:G13)</f>
        <v>349357</v>
      </c>
      <c r="H14" s="17">
        <f>+SUM(H6:H13)</f>
        <v>376430</v>
      </c>
      <c r="I14" s="17">
        <f>+SUM(I6:I13)</f>
        <v>471576</v>
      </c>
      <c r="J14" s="17">
        <f>+SUM(J6:J13)</f>
        <v>439526</v>
      </c>
      <c r="K14" s="17"/>
    </row>
    <row r="15" spans="1:11" ht="12" customHeight="1" x14ac:dyDescent="0.3">
      <c r="A15" s="12"/>
      <c r="B15" s="12"/>
      <c r="C15" s="9"/>
      <c r="D15" s="43"/>
      <c r="E15" s="43"/>
      <c r="F15" s="38"/>
      <c r="G15" s="43"/>
      <c r="H15" s="43"/>
      <c r="I15" s="43"/>
      <c r="J15" s="38"/>
      <c r="K15" s="43"/>
    </row>
    <row r="16" spans="1:11" ht="12" customHeight="1" x14ac:dyDescent="0.3">
      <c r="A16" s="10"/>
      <c r="B16" s="8" t="s">
        <v>7</v>
      </c>
      <c r="C16" s="9"/>
      <c r="D16" s="43">
        <f>+D14</f>
        <v>404718</v>
      </c>
      <c r="E16" s="43">
        <v>411412</v>
      </c>
      <c r="F16" s="41">
        <f>+F14</f>
        <v>390254</v>
      </c>
      <c r="G16" s="43">
        <f>+G14</f>
        <v>349357</v>
      </c>
      <c r="H16" s="43">
        <f>+H14</f>
        <v>376430</v>
      </c>
      <c r="I16" s="43">
        <f>+I14</f>
        <v>471576</v>
      </c>
      <c r="J16" s="41">
        <f>+J14</f>
        <v>439526</v>
      </c>
      <c r="K16" s="43"/>
    </row>
    <row r="17" spans="1:11" ht="12" customHeight="1" x14ac:dyDescent="0.3">
      <c r="A17" s="10"/>
      <c r="B17" s="8" t="s">
        <v>8</v>
      </c>
      <c r="C17" s="9"/>
      <c r="D17" s="43">
        <v>618604</v>
      </c>
      <c r="E17" s="43">
        <v>603983</v>
      </c>
      <c r="F17" s="41">
        <v>620169</v>
      </c>
      <c r="G17" s="43">
        <v>632154</v>
      </c>
      <c r="H17" s="43">
        <v>638645</v>
      </c>
      <c r="I17" s="43">
        <v>619612</v>
      </c>
      <c r="J17" s="41">
        <v>641510</v>
      </c>
      <c r="K17" s="43"/>
    </row>
    <row r="18" spans="1:11" ht="12" customHeight="1" x14ac:dyDescent="0.3">
      <c r="A18" s="16" t="s">
        <v>15</v>
      </c>
      <c r="B18" s="16"/>
      <c r="C18" s="18"/>
      <c r="D18" s="17">
        <f>+D16+D17</f>
        <v>1023322</v>
      </c>
      <c r="E18" s="17">
        <v>1015395</v>
      </c>
      <c r="F18" s="17">
        <f>+F16+F17</f>
        <v>1010423</v>
      </c>
      <c r="G18" s="17">
        <f>+G16+G17</f>
        <v>981511</v>
      </c>
      <c r="H18" s="17">
        <f>+H16+H17</f>
        <v>1015075</v>
      </c>
      <c r="I18" s="17">
        <f>SUM(I16:I17)</f>
        <v>1091188</v>
      </c>
      <c r="J18" s="17">
        <f>SUM(J16:J17)</f>
        <v>1081036</v>
      </c>
      <c r="K18" s="17"/>
    </row>
    <row r="19" spans="1:11" ht="12" customHeight="1" x14ac:dyDescent="0.3">
      <c r="A19" s="13"/>
      <c r="B19" s="13"/>
      <c r="C19" s="9"/>
      <c r="D19" s="35"/>
      <c r="E19" s="35"/>
      <c r="F19" s="38"/>
      <c r="G19" s="35"/>
      <c r="H19" s="35"/>
      <c r="I19" s="35"/>
      <c r="J19" s="38"/>
      <c r="K19" s="35"/>
    </row>
    <row r="20" spans="1:11" ht="12" customHeight="1" x14ac:dyDescent="0.3">
      <c r="A20" s="20" t="s">
        <v>9</v>
      </c>
      <c r="B20" s="21"/>
      <c r="C20" s="31"/>
      <c r="D20" s="22">
        <f>+D16/D18</f>
        <v>0.39549428234710093</v>
      </c>
      <c r="E20" s="22">
        <v>0.40517434101999716</v>
      </c>
      <c r="F20" s="22">
        <f>+F16/F18</f>
        <v>0.38622834199142342</v>
      </c>
      <c r="G20" s="22">
        <f>+G16/G18</f>
        <v>0.35593793650809824</v>
      </c>
      <c r="H20" s="22">
        <f>+H16/H18</f>
        <v>0.37083959313351228</v>
      </c>
      <c r="I20" s="22">
        <f>+I16/I18</f>
        <v>0.43216750917348795</v>
      </c>
      <c r="J20" s="22">
        <f>+J16/J18</f>
        <v>0.4065785043236303</v>
      </c>
      <c r="K20" s="22"/>
    </row>
    <row r="21" spans="1:11" ht="12" customHeight="1" x14ac:dyDescent="0.3">
      <c r="A21" s="5"/>
      <c r="B21" s="5"/>
      <c r="C21" s="28"/>
      <c r="D21" s="43"/>
      <c r="E21" s="43"/>
      <c r="F21" s="45"/>
      <c r="G21" s="43"/>
      <c r="H21" s="43"/>
      <c r="I21" s="43"/>
      <c r="J21" s="45"/>
      <c r="K21" s="43"/>
    </row>
    <row r="22" spans="1:11" ht="12" customHeight="1" x14ac:dyDescent="0.3">
      <c r="A22" s="27" t="s">
        <v>23</v>
      </c>
      <c r="B22" s="9"/>
      <c r="C22" s="9"/>
      <c r="D22" s="43"/>
      <c r="E22" s="43"/>
      <c r="F22" s="38"/>
      <c r="G22" s="43"/>
      <c r="H22" s="43"/>
      <c r="I22" s="43"/>
      <c r="J22" s="38"/>
      <c r="K22" s="43"/>
    </row>
    <row r="23" spans="1:11" ht="12" customHeight="1" x14ac:dyDescent="0.3">
      <c r="A23" s="10"/>
      <c r="B23" s="14"/>
      <c r="C23" s="9"/>
      <c r="D23" s="43"/>
      <c r="E23" s="43"/>
      <c r="F23" s="39"/>
      <c r="G23" s="43"/>
      <c r="H23" s="43"/>
      <c r="I23" s="43"/>
      <c r="J23" s="39"/>
      <c r="K23" s="43"/>
    </row>
    <row r="24" spans="1:11" ht="12" customHeight="1" x14ac:dyDescent="0.3">
      <c r="A24" s="10"/>
      <c r="B24" s="8" t="s">
        <v>16</v>
      </c>
      <c r="C24" s="9"/>
      <c r="D24" s="4">
        <v>-1496</v>
      </c>
      <c r="E24" s="4">
        <v>42850</v>
      </c>
      <c r="F24" s="41">
        <v>93409</v>
      </c>
      <c r="G24" s="4">
        <v>162368</v>
      </c>
      <c r="H24" s="4">
        <v>12714</v>
      </c>
      <c r="I24" s="4">
        <v>67704</v>
      </c>
      <c r="J24" s="41">
        <v>126815</v>
      </c>
      <c r="K24" s="4"/>
    </row>
    <row r="25" spans="1:11" ht="12" customHeight="1" x14ac:dyDescent="0.3">
      <c r="A25" s="7"/>
      <c r="B25" s="8" t="s">
        <v>17</v>
      </c>
      <c r="C25" s="29"/>
      <c r="D25" s="4">
        <v>-23727</v>
      </c>
      <c r="E25" s="4">
        <v>-43674</v>
      </c>
      <c r="F25" s="41">
        <v>-58863</v>
      </c>
      <c r="G25" s="4">
        <v>-84936</v>
      </c>
      <c r="H25" s="4">
        <v>-26695</v>
      </c>
      <c r="I25" s="4">
        <v>-109026</v>
      </c>
      <c r="J25" s="41">
        <v>-131317</v>
      </c>
      <c r="K25" s="4"/>
    </row>
    <row r="26" spans="1:11" ht="12" customHeight="1" x14ac:dyDescent="0.3">
      <c r="A26" s="7"/>
      <c r="B26" s="29" t="s">
        <v>18</v>
      </c>
      <c r="C26" s="29"/>
      <c r="D26" s="4">
        <v>-3399</v>
      </c>
      <c r="E26" s="4">
        <v>-8014</v>
      </c>
      <c r="F26" s="41">
        <v>-13373</v>
      </c>
      <c r="G26" s="4">
        <v>-18560</v>
      </c>
      <c r="H26" s="4">
        <v>-5344</v>
      </c>
      <c r="I26" s="4">
        <v>-11575</v>
      </c>
      <c r="J26" s="41">
        <v>-17066</v>
      </c>
      <c r="K26" s="4"/>
    </row>
    <row r="27" spans="1:11" ht="12" customHeight="1" x14ac:dyDescent="0.3">
      <c r="A27" s="12"/>
      <c r="B27" s="8" t="s">
        <v>20</v>
      </c>
      <c r="C27" s="9"/>
      <c r="D27" s="4">
        <v>-2742</v>
      </c>
      <c r="E27" s="4">
        <v>-1701</v>
      </c>
      <c r="F27" s="41">
        <v>4294</v>
      </c>
      <c r="G27" s="4">
        <v>4816</v>
      </c>
      <c r="H27" s="4">
        <v>-984</v>
      </c>
      <c r="I27" s="4">
        <v>-2075</v>
      </c>
      <c r="J27" s="41">
        <v>-199</v>
      </c>
      <c r="K27" s="4"/>
    </row>
    <row r="28" spans="1:11" ht="12" customHeight="1" thickBot="1" x14ac:dyDescent="0.35">
      <c r="A28" s="32" t="s">
        <v>22</v>
      </c>
      <c r="B28" s="19"/>
      <c r="C28" s="33"/>
      <c r="D28" s="24">
        <v>-25880</v>
      </c>
      <c r="E28" s="24">
        <v>-7137</v>
      </c>
      <c r="F28" s="24">
        <f>+F24+F25+F26-F27</f>
        <v>16879</v>
      </c>
      <c r="G28" s="24">
        <f>+G24+G25+G26-G27</f>
        <v>54056</v>
      </c>
      <c r="H28" s="24">
        <f>+H24+H25+H26-H27</f>
        <v>-18341</v>
      </c>
      <c r="I28" s="24">
        <f>+I24+I25+I26-I27</f>
        <v>-50822</v>
      </c>
      <c r="J28" s="24">
        <f>+J24+J25+J26-J27</f>
        <v>-21369</v>
      </c>
      <c r="K28" s="24"/>
    </row>
    <row r="29" spans="1:11" ht="12" customHeight="1" x14ac:dyDescent="0.3"/>
    <row r="30" spans="1:11" ht="18" customHeight="1" x14ac:dyDescent="0.3">
      <c r="A30" s="36" t="s">
        <v>11</v>
      </c>
    </row>
    <row r="31" spans="1:11" ht="26.25" customHeight="1" x14ac:dyDescent="0.3">
      <c r="A31" s="53" t="s">
        <v>29</v>
      </c>
      <c r="B31" s="53"/>
      <c r="C31" s="53"/>
    </row>
    <row r="33" spans="1:1" x14ac:dyDescent="0.3">
      <c r="A33" s="25"/>
    </row>
  </sheetData>
  <mergeCells count="4">
    <mergeCell ref="H1:K1"/>
    <mergeCell ref="D1:G1"/>
    <mergeCell ref="A1:C2"/>
    <mergeCell ref="A31:C3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showGridLines="0" view="pageBreakPreview" zoomScale="120" zoomScaleNormal="100" zoomScaleSheetLayoutView="120" workbookViewId="0">
      <pane xSplit="3" ySplit="2" topLeftCell="D3" activePane="bottomRight" state="frozen"/>
      <selection activeCell="E52" sqref="E52"/>
      <selection pane="topRight" activeCell="E52" sqref="E52"/>
      <selection pane="bottomLeft" activeCell="E52" sqref="E52"/>
      <selection pane="bottomRight" activeCell="G11" sqref="G11"/>
    </sheetView>
  </sheetViews>
  <sheetFormatPr defaultColWidth="8.5" defaultRowHeight="13" x14ac:dyDescent="0.3"/>
  <cols>
    <col min="1" max="1" width="6.69921875" style="2" customWidth="1"/>
    <col min="2" max="2" width="5.796875" style="2" customWidth="1"/>
    <col min="3" max="3" width="55.69921875" style="2" customWidth="1"/>
    <col min="4" max="11" width="13.296875" style="2" customWidth="1"/>
    <col min="12" max="16384" width="8.5" style="2"/>
  </cols>
  <sheetData>
    <row r="1" spans="1:11" s="1" customFormat="1" ht="12.75" customHeight="1" x14ac:dyDescent="0.3">
      <c r="A1" s="49" t="s">
        <v>28</v>
      </c>
      <c r="B1" s="49"/>
      <c r="C1" s="50"/>
      <c r="D1" s="46">
        <v>2019</v>
      </c>
      <c r="E1" s="47"/>
      <c r="F1" s="47"/>
      <c r="G1" s="48"/>
      <c r="H1" s="46">
        <v>2020</v>
      </c>
      <c r="I1" s="47"/>
      <c r="J1" s="47"/>
      <c r="K1" s="48"/>
    </row>
    <row r="2" spans="1:11" ht="12.75" customHeight="1" x14ac:dyDescent="0.3">
      <c r="A2" s="51"/>
      <c r="B2" s="51"/>
      <c r="C2" s="52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</row>
    <row r="3" spans="1:11" ht="12.75" customHeight="1" x14ac:dyDescent="0.3">
      <c r="A3" s="27"/>
      <c r="B3" s="27"/>
      <c r="C3" s="28"/>
      <c r="D3" s="37"/>
      <c r="E3" s="37"/>
      <c r="F3" s="42"/>
      <c r="G3" s="37"/>
      <c r="H3" s="37"/>
      <c r="I3" s="37"/>
      <c r="J3" s="42"/>
      <c r="K3" s="37"/>
    </row>
    <row r="4" spans="1:11" ht="13.5" x14ac:dyDescent="0.3">
      <c r="A4" s="27" t="s">
        <v>23</v>
      </c>
      <c r="B4" s="9"/>
      <c r="C4" s="9"/>
      <c r="D4" s="37"/>
      <c r="E4" s="37"/>
      <c r="F4" s="38"/>
      <c r="G4" s="37"/>
      <c r="H4" s="37"/>
      <c r="I4" s="37"/>
      <c r="J4" s="38"/>
      <c r="K4" s="37"/>
    </row>
    <row r="5" spans="1:11" ht="13.5" x14ac:dyDescent="0.3">
      <c r="A5" s="10"/>
      <c r="B5" s="14"/>
      <c r="C5" s="9"/>
      <c r="D5" s="37"/>
      <c r="E5" s="37"/>
      <c r="F5" s="41"/>
      <c r="G5" s="37"/>
      <c r="H5" s="37"/>
      <c r="I5" s="37"/>
      <c r="J5" s="41"/>
      <c r="K5" s="37"/>
    </row>
    <row r="6" spans="1:11" ht="12.75" customHeight="1" x14ac:dyDescent="0.3">
      <c r="A6" s="10"/>
      <c r="B6" s="29" t="s">
        <v>16</v>
      </c>
      <c r="C6" s="9"/>
      <c r="D6" s="4">
        <v>-1496</v>
      </c>
      <c r="E6" s="4">
        <v>44346</v>
      </c>
      <c r="F6" s="40">
        <v>50559</v>
      </c>
      <c r="G6" s="4">
        <v>68959</v>
      </c>
      <c r="H6" s="4">
        <v>12714</v>
      </c>
      <c r="I6" s="4">
        <f>SUM(67704-H6)</f>
        <v>54990</v>
      </c>
      <c r="J6" s="40" t="e">
        <f>+#REF!-#REF!</f>
        <v>#REF!</v>
      </c>
      <c r="K6" s="4"/>
    </row>
    <row r="7" spans="1:11" ht="12.75" customHeight="1" x14ac:dyDescent="0.3">
      <c r="A7" s="7"/>
      <c r="B7" s="29" t="s">
        <v>17</v>
      </c>
      <c r="C7" s="29"/>
      <c r="D7" s="4">
        <v>-23727</v>
      </c>
      <c r="E7" s="4">
        <v>-19947</v>
      </c>
      <c r="F7" s="40">
        <v>-15189</v>
      </c>
      <c r="G7" s="4">
        <v>-26073</v>
      </c>
      <c r="H7" s="4">
        <v>-26695</v>
      </c>
      <c r="I7" s="4">
        <f>SUM(-109026-H7)</f>
        <v>-82331</v>
      </c>
      <c r="J7" s="40" t="e">
        <f>+#REF!-#REF!</f>
        <v>#REF!</v>
      </c>
      <c r="K7" s="4"/>
    </row>
    <row r="8" spans="1:11" ht="12.75" customHeight="1" x14ac:dyDescent="0.3">
      <c r="A8" s="7"/>
      <c r="B8" s="29" t="s">
        <v>18</v>
      </c>
      <c r="C8" s="29"/>
      <c r="D8" s="4">
        <v>-3399</v>
      </c>
      <c r="E8" s="4">
        <v>-4615</v>
      </c>
      <c r="F8" s="40">
        <v>-5359</v>
      </c>
      <c r="G8" s="4">
        <v>-5187</v>
      </c>
      <c r="H8" s="4">
        <v>-5344</v>
      </c>
      <c r="I8" s="4">
        <f>SUM(-11575-H8)</f>
        <v>-6231</v>
      </c>
      <c r="J8" s="40" t="e">
        <f>+#REF!-#REF!</f>
        <v>#REF!</v>
      </c>
      <c r="K8" s="4"/>
    </row>
    <row r="9" spans="1:11" s="1" customFormat="1" ht="13.5" x14ac:dyDescent="0.3">
      <c r="A9" s="12"/>
      <c r="B9" s="29" t="s">
        <v>20</v>
      </c>
      <c r="C9" s="9"/>
      <c r="D9" s="4">
        <v>-2742</v>
      </c>
      <c r="E9" s="4">
        <v>1041</v>
      </c>
      <c r="F9" s="40">
        <v>5995</v>
      </c>
      <c r="G9" s="4">
        <v>522</v>
      </c>
      <c r="H9" s="4">
        <v>-984</v>
      </c>
      <c r="I9" s="4">
        <f>SUM(-2075-H9)</f>
        <v>-1091</v>
      </c>
      <c r="J9" s="40" t="e">
        <f>+#REF!-#REF!</f>
        <v>#REF!</v>
      </c>
      <c r="K9" s="4"/>
    </row>
    <row r="10" spans="1:11" ht="14" thickBot="1" x14ac:dyDescent="0.35">
      <c r="A10" s="32" t="s">
        <v>10</v>
      </c>
      <c r="B10" s="32"/>
      <c r="C10" s="33"/>
      <c r="D10" s="24">
        <v>-25880</v>
      </c>
      <c r="E10" s="24">
        <v>18743</v>
      </c>
      <c r="F10" s="24">
        <v>24016</v>
      </c>
      <c r="G10" s="24">
        <v>37177</v>
      </c>
      <c r="H10" s="24">
        <f>+H6+H7+H8-H9</f>
        <v>-18341</v>
      </c>
      <c r="I10" s="24">
        <f>+I6+I7+I8-I9</f>
        <v>-32481</v>
      </c>
      <c r="J10" s="24" t="e">
        <f>+J6+J7+J8-J9</f>
        <v>#REF!</v>
      </c>
      <c r="K10" s="24"/>
    </row>
    <row r="12" spans="1:11" ht="13.5" x14ac:dyDescent="0.3">
      <c r="A12" s="26" t="s">
        <v>19</v>
      </c>
    </row>
    <row r="14" spans="1:11" ht="13.5" x14ac:dyDescent="0.3">
      <c r="A14" s="25"/>
    </row>
  </sheetData>
  <mergeCells count="3">
    <mergeCell ref="H1:K1"/>
    <mergeCell ref="D1:G1"/>
    <mergeCell ref="A1:C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2020-11-04T14:28:02Z</dcterms:modified>
</cp:coreProperties>
</file>