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90" windowWidth="9855" windowHeight="12165" tabRatio="782" activeTab="1"/>
  </bookViews>
  <sheets>
    <sheet name="YTD Group" sheetId="1" r:id="rId1"/>
    <sheet name="Q-o-Q Group " sheetId="2" r:id="rId2"/>
    <sheet name="YTD Segments" sheetId="3" r:id="rId3"/>
    <sheet name="Q-o-Q Segments" sheetId="4" r:id="rId4"/>
  </sheets>
  <definedNames>
    <definedName name="_xlnm.Print_Area" localSheetId="1">'Q-o-Q Group '!$A$1:$O$33</definedName>
    <definedName name="_xlnm.Print_Area" localSheetId="3">'Q-o-Q Segments'!$A$1:$K$64</definedName>
    <definedName name="_xlnm.Print_Area" localSheetId="0">'YTD Group'!$A$1:$O$51</definedName>
    <definedName name="_xlnm.Print_Area" localSheetId="2">'YTD Segments'!$A$1:$K$64</definedName>
  </definedNames>
  <calcPr calcId="125725"/>
</workbook>
</file>

<file path=xl/calcChain.xml><?xml version="1.0" encoding="utf-8"?>
<calcChain xmlns="http://schemas.openxmlformats.org/spreadsheetml/2006/main">
  <c r="E58" i="4"/>
  <c r="F58"/>
  <c r="G58"/>
  <c r="H58"/>
  <c r="I58"/>
  <c r="J58"/>
  <c r="K58"/>
  <c r="E59"/>
  <c r="F59"/>
  <c r="G59"/>
  <c r="H59"/>
  <c r="I59"/>
  <c r="J59"/>
  <c r="K59"/>
  <c r="E54"/>
  <c r="F54"/>
  <c r="G54"/>
  <c r="H54"/>
  <c r="I54"/>
  <c r="J54"/>
  <c r="K54"/>
  <c r="E44"/>
  <c r="F44"/>
  <c r="G44"/>
  <c r="H44"/>
  <c r="I44"/>
  <c r="J44"/>
  <c r="K44"/>
  <c r="E45"/>
  <c r="F45"/>
  <c r="G45"/>
  <c r="H45"/>
  <c r="I45"/>
  <c r="J45"/>
  <c r="K45"/>
  <c r="E40"/>
  <c r="F40"/>
  <c r="G40"/>
  <c r="H40"/>
  <c r="I40"/>
  <c r="J40"/>
  <c r="K40"/>
  <c r="E30"/>
  <c r="F30"/>
  <c r="G30"/>
  <c r="H30"/>
  <c r="I30"/>
  <c r="J30"/>
  <c r="K30"/>
  <c r="E31"/>
  <c r="F31"/>
  <c r="G31"/>
  <c r="H31"/>
  <c r="I31"/>
  <c r="J31"/>
  <c r="K31"/>
  <c r="E26"/>
  <c r="F26"/>
  <c r="G26"/>
  <c r="H26"/>
  <c r="I26"/>
  <c r="J26"/>
  <c r="K26"/>
  <c r="E16"/>
  <c r="F16"/>
  <c r="G16"/>
  <c r="H16"/>
  <c r="I16"/>
  <c r="J16"/>
  <c r="K16"/>
  <c r="E17"/>
  <c r="F17"/>
  <c r="G17"/>
  <c r="H17"/>
  <c r="I17"/>
  <c r="J17"/>
  <c r="K17"/>
  <c r="G12"/>
  <c r="H12"/>
  <c r="I12"/>
  <c r="J12"/>
  <c r="K12"/>
  <c r="G12" i="3"/>
  <c r="O32" i="1"/>
  <c r="O16"/>
  <c r="O12"/>
  <c r="K12" i="3" l="1"/>
  <c r="K17" s="1"/>
  <c r="K16"/>
  <c r="K26"/>
  <c r="K31" s="1"/>
  <c r="K30"/>
  <c r="K40"/>
  <c r="K45" s="1"/>
  <c r="K44"/>
  <c r="K54"/>
  <c r="K58"/>
  <c r="K59"/>
  <c r="O20" i="2"/>
  <c r="O45" i="1"/>
  <c r="O34"/>
  <c r="O20"/>
  <c r="O21"/>
  <c r="O28" i="2" l="1"/>
  <c r="O12"/>
  <c r="O16" s="1"/>
  <c r="O36" i="1"/>
  <c r="O21" i="2" l="1"/>
  <c r="J58" i="3"/>
  <c r="J54"/>
  <c r="J59" s="1"/>
  <c r="J44"/>
  <c r="J40"/>
  <c r="J45" s="1"/>
  <c r="J30"/>
  <c r="J26"/>
  <c r="J31" s="1"/>
  <c r="J16"/>
  <c r="J12"/>
  <c r="J17" s="1"/>
  <c r="N28" i="2"/>
  <c r="N12" i="1"/>
  <c r="N45"/>
  <c r="N32"/>
  <c r="N34" s="1"/>
  <c r="N20"/>
  <c r="N21"/>
  <c r="I17" i="3"/>
  <c r="I58"/>
  <c r="I54"/>
  <c r="I59" s="1"/>
  <c r="I44"/>
  <c r="I40"/>
  <c r="I45" s="1"/>
  <c r="I30"/>
  <c r="I26"/>
  <c r="I31" s="1"/>
  <c r="I16"/>
  <c r="I12"/>
  <c r="M20" i="2"/>
  <c r="N20" l="1"/>
  <c r="N12"/>
  <c r="N21"/>
  <c r="M28"/>
  <c r="N36" i="1"/>
  <c r="N38" s="1"/>
  <c r="N16"/>
  <c r="M12" i="2"/>
  <c r="M16" s="1"/>
  <c r="I32" i="1"/>
  <c r="I34"/>
  <c r="M45"/>
  <c r="M32"/>
  <c r="M34" s="1"/>
  <c r="M20"/>
  <c r="M12"/>
  <c r="M21" s="1"/>
  <c r="N16" i="2" l="1"/>
  <c r="M21"/>
  <c r="M36" i="1"/>
  <c r="M38" s="1"/>
  <c r="M16"/>
  <c r="D40" i="3"/>
  <c r="H16"/>
  <c r="L12" i="2"/>
  <c r="H59" i="3" l="1"/>
  <c r="H58"/>
  <c r="H54"/>
  <c r="H45"/>
  <c r="H44"/>
  <c r="H40"/>
  <c r="H31"/>
  <c r="H30"/>
  <c r="H26"/>
  <c r="H12"/>
  <c r="H17" s="1"/>
  <c r="L28" i="2" l="1"/>
  <c r="K12" i="1" l="1"/>
  <c r="J12"/>
  <c r="I12"/>
  <c r="H12"/>
  <c r="G12"/>
  <c r="F12"/>
  <c r="E12"/>
  <c r="L12"/>
  <c r="L20" i="2"/>
  <c r="L16"/>
  <c r="L45" i="1"/>
  <c r="L32"/>
  <c r="L34" s="1"/>
  <c r="L36" l="1"/>
  <c r="L38" s="1"/>
  <c r="L21" i="2"/>
  <c r="L20" i="1"/>
  <c r="L16"/>
  <c r="L21" l="1"/>
  <c r="G58" i="3"/>
  <c r="G54"/>
  <c r="G59" s="1"/>
  <c r="G44"/>
  <c r="G40"/>
  <c r="G30"/>
  <c r="G26"/>
  <c r="G31" s="1"/>
  <c r="G16"/>
  <c r="G17"/>
  <c r="E10" i="2"/>
  <c r="D10"/>
  <c r="G20"/>
  <c r="F20"/>
  <c r="J20" i="1"/>
  <c r="I20"/>
  <c r="H20"/>
  <c r="G20"/>
  <c r="F20"/>
  <c r="E20"/>
  <c r="K20"/>
  <c r="J21"/>
  <c r="K45"/>
  <c r="K32"/>
  <c r="K34" s="1"/>
  <c r="K36" s="1"/>
  <c r="K38" s="1"/>
  <c r="K21"/>
  <c r="K16"/>
  <c r="F58" i="3"/>
  <c r="F54"/>
  <c r="F59" s="1"/>
  <c r="F44"/>
  <c r="F40"/>
  <c r="F45" s="1"/>
  <c r="F30"/>
  <c r="F26"/>
  <c r="F31" s="1"/>
  <c r="F16"/>
  <c r="F12"/>
  <c r="F17" s="1"/>
  <c r="J32" i="1"/>
  <c r="J34" s="1"/>
  <c r="J45"/>
  <c r="I28" i="2"/>
  <c r="G45" i="1"/>
  <c r="H45"/>
  <c r="F45"/>
  <c r="D45"/>
  <c r="I45"/>
  <c r="E45"/>
  <c r="E54" i="3"/>
  <c r="E59" s="1"/>
  <c r="E58"/>
  <c r="E40"/>
  <c r="E45" s="1"/>
  <c r="E44"/>
  <c r="E26"/>
  <c r="E31" s="1"/>
  <c r="E30"/>
  <c r="E12"/>
  <c r="E17" s="1"/>
  <c r="E16"/>
  <c r="I20" i="2"/>
  <c r="E32" i="1"/>
  <c r="E34" s="1"/>
  <c r="E36" s="1"/>
  <c r="E38" s="1"/>
  <c r="I36"/>
  <c r="I38" s="1"/>
  <c r="I21"/>
  <c r="H21"/>
  <c r="H32"/>
  <c r="D32"/>
  <c r="D34" s="1"/>
  <c r="F32"/>
  <c r="F34" s="1"/>
  <c r="G32"/>
  <c r="G34" s="1"/>
  <c r="G36" s="1"/>
  <c r="D54" i="3"/>
  <c r="D59" s="1"/>
  <c r="D58"/>
  <c r="D45"/>
  <c r="D44"/>
  <c r="D26"/>
  <c r="D31" s="1"/>
  <c r="D30"/>
  <c r="D12"/>
  <c r="D17" s="1"/>
  <c r="D16"/>
  <c r="D30" i="4"/>
  <c r="H16" i="1"/>
  <c r="E8" i="2"/>
  <c r="E9"/>
  <c r="D8"/>
  <c r="D9"/>
  <c r="E21" i="1"/>
  <c r="F21"/>
  <c r="G16"/>
  <c r="F16"/>
  <c r="I16"/>
  <c r="D58" i="4"/>
  <c r="D44"/>
  <c r="G45" i="3" l="1"/>
  <c r="D28" i="2"/>
  <c r="H28"/>
  <c r="H12"/>
  <c r="H16" s="1"/>
  <c r="F28"/>
  <c r="G12"/>
  <c r="G21" s="1"/>
  <c r="F12"/>
  <c r="F21" s="1"/>
  <c r="J12"/>
  <c r="I12"/>
  <c r="I21" s="1"/>
  <c r="K28"/>
  <c r="K12"/>
  <c r="K21" s="1"/>
  <c r="H34" i="1"/>
  <c r="E12" i="4"/>
  <c r="D26"/>
  <c r="D31" s="1"/>
  <c r="D40"/>
  <c r="D45" s="1"/>
  <c r="D54"/>
  <c r="D59" s="1"/>
  <c r="F12"/>
  <c r="K20" i="2"/>
  <c r="G21" i="1"/>
  <c r="J20" i="2"/>
  <c r="E16" i="1"/>
  <c r="J28" i="2"/>
  <c r="J16"/>
  <c r="D12" i="4"/>
  <c r="D17" s="1"/>
  <c r="E28" i="2"/>
  <c r="G28"/>
  <c r="H20"/>
  <c r="D36" i="1"/>
  <c r="D38" s="1"/>
  <c r="F36"/>
  <c r="F38" s="1"/>
  <c r="H36"/>
  <c r="J36"/>
  <c r="J38" s="1"/>
  <c r="J16"/>
  <c r="D16" i="4"/>
  <c r="G38" i="1"/>
  <c r="I16" i="2" l="1"/>
  <c r="G16"/>
  <c r="H38" i="1"/>
  <c r="H21" i="2"/>
  <c r="K16"/>
  <c r="J21"/>
  <c r="F16"/>
  <c r="D21" i="1" l="1"/>
  <c r="D20"/>
  <c r="D5" i="2"/>
  <c r="D20" s="1"/>
  <c r="D12" i="1"/>
  <c r="D16" s="1"/>
  <c r="E5" i="2"/>
  <c r="E20" s="1"/>
  <c r="D12" l="1"/>
  <c r="D16" s="1"/>
  <c r="E12"/>
  <c r="E16" l="1"/>
  <c r="E21"/>
  <c r="D21"/>
</calcChain>
</file>

<file path=xl/sharedStrings.xml><?xml version="1.0" encoding="utf-8"?>
<sst xmlns="http://schemas.openxmlformats.org/spreadsheetml/2006/main" count="186" uniqueCount="49">
  <si>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</si>
  <si>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</si>
  <si>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</si>
  <si>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</si>
  <si>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</si>
  <si>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</si>
  <si>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</si>
  <si>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</si>
  <si>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</si>
  <si>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</si>
  <si>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</si>
  <si>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</si>
  <si>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</si>
  <si>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</si>
  <si>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</si>
  <si>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</si>
  <si>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</si>
  <si>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</si>
  <si>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</si>
  <si>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</si>
  <si>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</si>
  <si>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</si>
  <si>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</si>
  <si>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</si>
  <si>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</si>
  <si>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</si>
  <si>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</si>
  <si>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</si>
  <si>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</si>
  <si>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</si>
  <si>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</si>
  <si>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RESTATED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</si>
  <si>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</si>
  <si>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</si>
  <si>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</si>
  <si>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</si>
  <si>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Telecom tax</t>
  </si>
  <si>
    <t>Reconciliation of free cash flow</t>
  </si>
  <si>
    <t>Severance payments and accruals</t>
  </si>
  <si>
    <t>Reconciliation of Underlying EBITDA and EBITDA to Operating profit</t>
  </si>
  <si>
    <t>Underlying EBITDA = EBITDA excluding investigation-related costs, severance payments and accruals and the telecom tax</t>
  </si>
  <si>
    <t>Severance payments and accruals and the telecom tax</t>
  </si>
  <si>
    <t>Investigation cost, severance payments and accruals and the telecom tax</t>
  </si>
  <si>
    <t>TELEKOM HUNGARY</t>
  </si>
  <si>
    <t>T-SYSTEMS HUNGARY</t>
  </si>
  <si>
    <t>MACEDONIA</t>
  </si>
  <si>
    <t>MONTENEGRO</t>
  </si>
  <si>
    <t xml:space="preserve"> </t>
  </si>
  <si>
    <t xml:space="preserve">Severance payments and accruals 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</si>
</sst>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36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  <family val="1"/>
      <charset val="238"/>
    </font>
    <font>
      <sz val="10"/>
      <color indexed="8"/>
      <name val="Times New Roman CE"/>
    </font>
    <font>
      <b/>
      <sz val="12"/>
      <color indexed="8"/>
      <name val="Times New Roman CE"/>
      <family val="1"/>
      <charset val="238"/>
    </font>
    <font>
      <sz val="10"/>
      <name val="Times New Roman CE"/>
    </font>
    <font>
      <b/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name val="Times New Roman CE"/>
    </font>
    <font>
      <b/>
      <sz val="10"/>
      <color indexed="8"/>
      <name val="CG Times"/>
      <family val="1"/>
    </font>
    <font>
      <sz val="10"/>
      <name val="Times New Roman CE"/>
    </font>
    <font>
      <b/>
      <sz val="10"/>
      <color indexed="8"/>
      <name val="Times New Roman"/>
      <family val="1"/>
      <charset val="238"/>
    </font>
    <font>
      <i/>
      <sz val="10"/>
      <name val="CG Times"/>
      <family val="1"/>
    </font>
    <font>
      <b/>
      <sz val="10"/>
      <name val="CG Times"/>
      <family val="1"/>
    </font>
    <font>
      <sz val="10"/>
      <name val="Times New Roman CE"/>
    </font>
    <font>
      <b/>
      <i/>
      <sz val="10"/>
      <name val="CG Times"/>
      <family val="1"/>
    </font>
    <font>
      <sz val="10"/>
      <name val="Times New Roman CE"/>
    </font>
    <font>
      <b/>
      <sz val="10"/>
      <color indexed="8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</font>
    <font>
      <b/>
      <sz val="12"/>
      <color indexed="8"/>
      <name val="Times New Roman CE"/>
      <charset val="238"/>
    </font>
    <font>
      <b/>
      <sz val="10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5" fillId="0" borderId="0"/>
    <xf numFmtId="0" fontId="17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100">
    <xf numFmtId="165" fontId="0" fillId="0" borderId="0" xfId="0" applyNumberFormat="1"/>
    <xf numFmtId="165" fontId="15" fillId="0" borderId="0" xfId="0" applyNumberFormat="1" applyFont="1" applyFill="1"/>
    <xf numFmtId="165" fontId="20" fillId="0" borderId="0" xfId="0" applyNumberFormat="1" applyFont="1" applyFill="1"/>
    <xf numFmtId="37" fontId="19" fillId="0" borderId="0" xfId="0" applyNumberFormat="1" applyFont="1" applyFill="1" applyAlignment="1" applyProtection="1">
      <alignment horizontal="center"/>
    </xf>
    <xf numFmtId="176" fontId="19" fillId="0" borderId="0" xfId="0" applyNumberFormat="1" applyFont="1" applyFill="1" applyBorder="1" applyAlignment="1" applyProtection="1">
      <alignment horizontal="right"/>
    </xf>
    <xf numFmtId="164" fontId="21" fillId="0" borderId="0" xfId="46" applyNumberFormat="1" applyFont="1" applyFill="1" applyBorder="1" applyAlignment="1" applyProtection="1">
      <alignment horizontal="right"/>
    </xf>
    <xf numFmtId="165" fontId="22" fillId="0" borderId="0" xfId="0" applyNumberFormat="1" applyFont="1" applyFill="1"/>
    <xf numFmtId="165" fontId="15" fillId="0" borderId="0" xfId="0" applyNumberFormat="1" applyFont="1" applyFill="1" applyBorder="1"/>
    <xf numFmtId="165" fontId="28" fillId="0" borderId="0" xfId="0" applyNumberFormat="1" applyFont="1" applyFill="1" applyBorder="1"/>
    <xf numFmtId="165" fontId="28" fillId="0" borderId="0" xfId="0" applyNumberFormat="1" applyFont="1" applyFill="1"/>
    <xf numFmtId="165" fontId="18" fillId="0" borderId="0" xfId="0" applyNumberFormat="1" applyFont="1" applyFill="1" applyBorder="1"/>
    <xf numFmtId="0" fontId="16" fillId="2" borderId="5" xfId="35" applyFont="1" applyFill="1" applyBorder="1" applyAlignment="1">
      <alignment horizontal="center"/>
    </xf>
    <xf numFmtId="0" fontId="16" fillId="2" borderId="6" xfId="35" applyFont="1" applyFill="1" applyBorder="1" applyAlignment="1">
      <alignment horizontal="center"/>
    </xf>
    <xf numFmtId="37" fontId="16" fillId="2" borderId="0" xfId="35" applyNumberFormat="1" applyFont="1" applyFill="1" applyBorder="1" applyAlignment="1" applyProtection="1">
      <alignment horizontal="center"/>
    </xf>
    <xf numFmtId="37" fontId="16" fillId="2" borderId="7" xfId="35" applyNumberFormat="1" applyFont="1" applyFill="1" applyBorder="1" applyAlignment="1" applyProtection="1">
      <alignment horizontal="center"/>
    </xf>
    <xf numFmtId="165" fontId="29" fillId="2" borderId="0" xfId="0" applyNumberFormat="1" applyFont="1" applyFill="1" applyAlignment="1" applyProtection="1">
      <alignment horizontal="left"/>
    </xf>
    <xf numFmtId="165" fontId="19" fillId="2" borderId="0" xfId="0" applyNumberFormat="1" applyFont="1" applyFill="1" applyProtection="1"/>
    <xf numFmtId="37" fontId="21" fillId="2" borderId="0" xfId="0" applyNumberFormat="1" applyFont="1" applyFill="1" applyBorder="1" applyProtection="1"/>
    <xf numFmtId="176" fontId="19" fillId="2" borderId="0" xfId="0" applyNumberFormat="1" applyFont="1" applyFill="1" applyBorder="1" applyAlignment="1" applyProtection="1">
      <alignment horizontal="right"/>
    </xf>
    <xf numFmtId="37" fontId="19" fillId="2" borderId="0" xfId="0" applyNumberFormat="1" applyFont="1" applyFill="1" applyBorder="1" applyProtection="1"/>
    <xf numFmtId="164" fontId="21" fillId="2" borderId="0" xfId="46" applyNumberFormat="1" applyFont="1" applyFill="1" applyBorder="1" applyAlignment="1" applyProtection="1">
      <alignment horizontal="right"/>
    </xf>
    <xf numFmtId="37" fontId="19" fillId="2" borderId="0" xfId="0" applyNumberFormat="1" applyFont="1" applyFill="1" applyProtection="1"/>
    <xf numFmtId="165" fontId="20" fillId="2" borderId="0" xfId="0" applyNumberFormat="1" applyFont="1" applyFill="1"/>
    <xf numFmtId="165" fontId="19" fillId="2" borderId="0" xfId="0" applyNumberFormat="1" applyFont="1" applyFill="1" applyAlignment="1" applyProtection="1">
      <alignment horizontal="left"/>
    </xf>
    <xf numFmtId="37" fontId="19" fillId="2" borderId="0" xfId="0" applyNumberFormat="1" applyFont="1" applyFill="1" applyAlignment="1" applyProtection="1">
      <alignment horizontal="center"/>
    </xf>
    <xf numFmtId="165" fontId="26" fillId="2" borderId="0" xfId="0" applyNumberFormat="1" applyFont="1" applyFill="1" applyBorder="1"/>
    <xf numFmtId="165" fontId="22" fillId="2" borderId="0" xfId="0" applyNumberFormat="1" applyFont="1" applyFill="1" applyBorder="1"/>
    <xf numFmtId="0" fontId="1" fillId="2" borderId="0" xfId="45" applyFont="1" applyFill="1" applyBorder="1"/>
    <xf numFmtId="165" fontId="15" fillId="2" borderId="0" xfId="0" applyNumberFormat="1" applyFont="1" applyFill="1" applyBorder="1"/>
    <xf numFmtId="37" fontId="27" fillId="2" borderId="0" xfId="45" applyNumberFormat="1" applyFont="1" applyFill="1" applyBorder="1" applyProtection="1"/>
    <xf numFmtId="165" fontId="28" fillId="2" borderId="0" xfId="0" applyNumberFormat="1" applyFont="1" applyFill="1" applyBorder="1"/>
    <xf numFmtId="165" fontId="19" fillId="2" borderId="0" xfId="0" applyNumberFormat="1" applyFont="1" applyFill="1" applyBorder="1" applyAlignment="1" applyProtection="1">
      <alignment horizontal="left"/>
    </xf>
    <xf numFmtId="37" fontId="19" fillId="2" borderId="0" xfId="0" applyNumberFormat="1" applyFont="1" applyFill="1" applyBorder="1" applyAlignment="1" applyProtection="1">
      <alignment horizontal="center"/>
    </xf>
    <xf numFmtId="37" fontId="19" fillId="0" borderId="0" xfId="0" applyNumberFormat="1" applyFont="1" applyFill="1" applyBorder="1" applyAlignment="1" applyProtection="1">
      <alignment horizontal="center"/>
    </xf>
    <xf numFmtId="0" fontId="16" fillId="2" borderId="0" xfId="0" applyFont="1" applyFill="1" applyBorder="1" applyAlignment="1">
      <alignment vertical="top"/>
    </xf>
    <xf numFmtId="165" fontId="19" fillId="2" borderId="0" xfId="0" applyNumberFormat="1" applyFont="1" applyFill="1" applyBorder="1" applyAlignment="1" applyProtection="1">
      <alignment horizontal="right"/>
    </xf>
    <xf numFmtId="37" fontId="23" fillId="2" borderId="8" xfId="34" applyNumberFormat="1" applyFont="1" applyFill="1" applyBorder="1" applyProtection="1"/>
    <xf numFmtId="165" fontId="13" fillId="2" borderId="8" xfId="0" applyNumberFormat="1" applyFont="1" applyFill="1" applyBorder="1" applyProtection="1"/>
    <xf numFmtId="164" fontId="21" fillId="2" borderId="8" xfId="46" applyNumberFormat="1" applyFont="1" applyFill="1" applyBorder="1" applyAlignment="1" applyProtection="1">
      <alignment horizontal="right"/>
    </xf>
    <xf numFmtId="164" fontId="21" fillId="0" borderId="8" xfId="46" applyNumberFormat="1" applyFont="1" applyFill="1" applyBorder="1" applyAlignment="1" applyProtection="1">
      <alignment horizontal="right"/>
    </xf>
    <xf numFmtId="37" fontId="24" fillId="2" borderId="0" xfId="45" applyNumberFormat="1" applyFont="1" applyFill="1" applyBorder="1" applyProtection="1"/>
    <xf numFmtId="37" fontId="25" fillId="2" borderId="0" xfId="45" applyNumberFormat="1" applyFont="1" applyFill="1" applyBorder="1" applyProtection="1"/>
    <xf numFmtId="37" fontId="19" fillId="0" borderId="7" xfId="0" applyNumberFormat="1" applyFont="1" applyFill="1" applyBorder="1" applyAlignment="1" applyProtection="1">
      <alignment horizontal="center"/>
    </xf>
    <xf numFmtId="176" fontId="19" fillId="0" borderId="7" xfId="0" applyNumberFormat="1" applyFont="1" applyFill="1" applyBorder="1" applyAlignment="1" applyProtection="1">
      <alignment horizontal="right"/>
    </xf>
    <xf numFmtId="164" fontId="21" fillId="0" borderId="7" xfId="46" applyNumberFormat="1" applyFont="1" applyFill="1" applyBorder="1" applyAlignment="1" applyProtection="1">
      <alignment horizontal="right"/>
    </xf>
    <xf numFmtId="164" fontId="21" fillId="0" borderId="9" xfId="46" applyNumberFormat="1" applyFont="1" applyFill="1" applyBorder="1" applyAlignment="1" applyProtection="1">
      <alignment horizontal="right"/>
    </xf>
    <xf numFmtId="165" fontId="20" fillId="0" borderId="7" xfId="0" applyNumberFormat="1" applyFont="1" applyFill="1" applyBorder="1"/>
    <xf numFmtId="165" fontId="15" fillId="0" borderId="7" xfId="0" applyNumberFormat="1" applyFont="1" applyFill="1" applyBorder="1"/>
    <xf numFmtId="165" fontId="28" fillId="0" borderId="7" xfId="0" applyNumberFormat="1" applyFont="1" applyFill="1" applyBorder="1"/>
    <xf numFmtId="37" fontId="23" fillId="2" borderId="10" xfId="34" applyNumberFormat="1" applyFont="1" applyFill="1" applyBorder="1" applyProtection="1"/>
    <xf numFmtId="165" fontId="13" fillId="2" borderId="10" xfId="0" applyNumberFormat="1" applyFont="1" applyFill="1" applyBorder="1" applyProtection="1"/>
    <xf numFmtId="164" fontId="21" fillId="2" borderId="10" xfId="46" applyNumberFormat="1" applyFont="1" applyFill="1" applyBorder="1" applyAlignment="1" applyProtection="1">
      <alignment horizontal="right"/>
    </xf>
    <xf numFmtId="164" fontId="21" fillId="0" borderId="10" xfId="46" applyNumberFormat="1" applyFont="1" applyFill="1" applyBorder="1" applyAlignment="1" applyProtection="1">
      <alignment horizontal="right"/>
    </xf>
    <xf numFmtId="164" fontId="21" fillId="0" borderId="11" xfId="46" applyNumberFormat="1" applyFont="1" applyFill="1" applyBorder="1" applyAlignment="1" applyProtection="1">
      <alignment horizontal="right"/>
    </xf>
    <xf numFmtId="165" fontId="12" fillId="0" borderId="0" xfId="0" applyNumberFormat="1" applyFont="1" applyFill="1"/>
    <xf numFmtId="176" fontId="19" fillId="0" borderId="0" xfId="0" applyNumberFormat="1" applyFont="1" applyFill="1" applyBorder="1" applyProtection="1"/>
    <xf numFmtId="176" fontId="19" fillId="0" borderId="7" xfId="0" applyNumberFormat="1" applyFont="1" applyFill="1" applyBorder="1" applyProtection="1"/>
    <xf numFmtId="165" fontId="14" fillId="2" borderId="0" xfId="0" applyNumberFormat="1" applyFont="1" applyFill="1" applyAlignment="1" applyProtection="1">
      <alignment horizontal="left"/>
    </xf>
    <xf numFmtId="176" fontId="19" fillId="2" borderId="0" xfId="0" applyNumberFormat="1" applyFont="1" applyFill="1" applyBorder="1" applyProtection="1"/>
    <xf numFmtId="176" fontId="19" fillId="4" borderId="0" xfId="0" applyNumberFormat="1" applyFont="1" applyFill="1" applyBorder="1" applyAlignment="1" applyProtection="1">
      <alignment horizontal="right"/>
    </xf>
    <xf numFmtId="165" fontId="20" fillId="2" borderId="7" xfId="0" applyNumberFormat="1" applyFont="1" applyFill="1" applyBorder="1"/>
    <xf numFmtId="176" fontId="30" fillId="0" borderId="0" xfId="0" applyNumberFormat="1" applyFont="1" applyFill="1" applyBorder="1" applyAlignment="1" applyProtection="1">
      <alignment horizontal="right"/>
    </xf>
    <xf numFmtId="165" fontId="31" fillId="2" borderId="0" xfId="0" applyNumberFormat="1" applyFont="1" applyFill="1" applyAlignment="1">
      <alignment horizontal="center"/>
    </xf>
    <xf numFmtId="0" fontId="16" fillId="2" borderId="8" xfId="0" applyFont="1" applyFill="1" applyBorder="1" applyAlignment="1">
      <alignment vertical="top"/>
    </xf>
    <xf numFmtId="37" fontId="21" fillId="2" borderId="8" xfId="0" applyNumberFormat="1" applyFont="1" applyFill="1" applyBorder="1" applyProtection="1"/>
    <xf numFmtId="164" fontId="19" fillId="2" borderId="8" xfId="46" applyNumberFormat="1" applyFont="1" applyFill="1" applyBorder="1" applyAlignment="1" applyProtection="1">
      <alignment horizontal="right"/>
    </xf>
    <xf numFmtId="164" fontId="30" fillId="0" borderId="8" xfId="46" applyNumberFormat="1" applyFont="1" applyFill="1" applyBorder="1" applyAlignment="1" applyProtection="1">
      <alignment horizontal="right"/>
    </xf>
    <xf numFmtId="164" fontId="19" fillId="0" borderId="9" xfId="46" applyNumberFormat="1" applyFont="1" applyFill="1" applyBorder="1" applyAlignment="1" applyProtection="1">
      <alignment horizontal="right"/>
    </xf>
    <xf numFmtId="164" fontId="19" fillId="0" borderId="8" xfId="46" applyNumberFormat="1" applyFont="1" applyFill="1" applyBorder="1" applyAlignment="1" applyProtection="1">
      <alignment horizontal="right"/>
    </xf>
    <xf numFmtId="165" fontId="29" fillId="2" borderId="10" xfId="0" applyNumberFormat="1" applyFont="1" applyFill="1" applyBorder="1" applyAlignment="1" applyProtection="1">
      <alignment horizontal="left"/>
    </xf>
    <xf numFmtId="165" fontId="19" fillId="2" borderId="10" xfId="0" applyNumberFormat="1" applyFont="1" applyFill="1" applyBorder="1" applyAlignment="1" applyProtection="1">
      <alignment horizontal="left"/>
    </xf>
    <xf numFmtId="37" fontId="19" fillId="2" borderId="10" xfId="0" applyNumberFormat="1" applyFont="1" applyFill="1" applyBorder="1" applyProtection="1"/>
    <xf numFmtId="176" fontId="19" fillId="0" borderId="10" xfId="0" applyNumberFormat="1" applyFont="1" applyFill="1" applyBorder="1" applyAlignment="1" applyProtection="1">
      <alignment horizontal="right"/>
    </xf>
    <xf numFmtId="176" fontId="19" fillId="2" borderId="10" xfId="0" applyNumberFormat="1" applyFont="1" applyFill="1" applyBorder="1" applyAlignment="1" applyProtection="1">
      <alignment horizontal="right"/>
    </xf>
    <xf numFmtId="176" fontId="19" fillId="0" borderId="11" xfId="0" applyNumberFormat="1" applyFont="1" applyFill="1" applyBorder="1" applyAlignment="1" applyProtection="1">
      <alignment horizontal="right"/>
    </xf>
    <xf numFmtId="37" fontId="23" fillId="2" borderId="0" xfId="34" applyNumberFormat="1" applyFont="1" applyFill="1" applyBorder="1" applyProtection="1"/>
    <xf numFmtId="165" fontId="13" fillId="2" borderId="0" xfId="0" applyNumberFormat="1" applyFont="1" applyFill="1" applyBorder="1" applyProtection="1"/>
    <xf numFmtId="176" fontId="30" fillId="2" borderId="0" xfId="0" applyNumberFormat="1" applyFont="1" applyFill="1" applyBorder="1" applyAlignment="1" applyProtection="1">
      <alignment horizontal="right"/>
    </xf>
    <xf numFmtId="165" fontId="31" fillId="5" borderId="0" xfId="0" applyNumberFormat="1" applyFont="1" applyFill="1" applyAlignment="1">
      <alignment horizontal="center"/>
    </xf>
    <xf numFmtId="165" fontId="20" fillId="5" borderId="12" xfId="0" applyNumberFormat="1" applyFont="1" applyFill="1" applyBorder="1"/>
    <xf numFmtId="176" fontId="32" fillId="2" borderId="0" xfId="0" applyNumberFormat="1" applyFont="1" applyFill="1" applyBorder="1" applyAlignment="1" applyProtection="1">
      <alignment horizontal="right"/>
    </xf>
    <xf numFmtId="176" fontId="32" fillId="0" borderId="0" xfId="0" applyNumberFormat="1" applyFont="1" applyFill="1" applyBorder="1" applyAlignment="1" applyProtection="1">
      <alignment horizontal="right"/>
    </xf>
    <xf numFmtId="176" fontId="32" fillId="0" borderId="7" xfId="0" applyNumberFormat="1" applyFont="1" applyFill="1" applyBorder="1" applyAlignment="1" applyProtection="1">
      <alignment horizontal="right"/>
    </xf>
    <xf numFmtId="165" fontId="31" fillId="5" borderId="7" xfId="0" applyNumberFormat="1" applyFont="1" applyFill="1" applyBorder="1" applyAlignment="1">
      <alignment horizontal="center"/>
    </xf>
    <xf numFmtId="165" fontId="33" fillId="2" borderId="0" xfId="0" applyNumberFormat="1" applyFont="1" applyFill="1" applyAlignment="1">
      <alignment horizontal="center"/>
    </xf>
    <xf numFmtId="37" fontId="16" fillId="2" borderId="0" xfId="35" quotePrefix="1" applyNumberFormat="1" applyFont="1" applyFill="1" applyBorder="1" applyAlignment="1" applyProtection="1">
      <alignment horizontal="center"/>
    </xf>
    <xf numFmtId="176" fontId="16" fillId="0" borderId="0" xfId="0" applyNumberFormat="1" applyFont="1" applyFill="1" applyBorder="1" applyAlignment="1" applyProtection="1">
      <alignment horizontal="right"/>
    </xf>
    <xf numFmtId="165" fontId="15" fillId="5" borderId="0" xfId="0" applyNumberFormat="1" applyFont="1" applyFill="1" applyAlignment="1">
      <alignment horizontal="center"/>
    </xf>
    <xf numFmtId="37" fontId="16" fillId="0" borderId="0" xfId="0" applyNumberFormat="1" applyFont="1" applyFill="1" applyAlignment="1" applyProtection="1">
      <alignment horizontal="center"/>
    </xf>
    <xf numFmtId="164" fontId="25" fillId="0" borderId="0" xfId="46" applyNumberFormat="1" applyFont="1" applyFill="1" applyBorder="1" applyAlignment="1" applyProtection="1">
      <alignment horizontal="right"/>
    </xf>
    <xf numFmtId="164" fontId="25" fillId="0" borderId="10" xfId="46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Protection="1"/>
    <xf numFmtId="37" fontId="16" fillId="0" borderId="0" xfId="0" applyNumberFormat="1" applyFont="1" applyFill="1" applyBorder="1" applyAlignment="1" applyProtection="1">
      <alignment horizontal="center"/>
    </xf>
    <xf numFmtId="176" fontId="35" fillId="2" borderId="0" xfId="0" applyNumberFormat="1" applyFont="1" applyFill="1" applyBorder="1" applyAlignment="1" applyProtection="1">
      <alignment horizontal="right"/>
    </xf>
    <xf numFmtId="165" fontId="33" fillId="2" borderId="7" xfId="0" applyNumberFormat="1" applyFont="1" applyFill="1" applyBorder="1" applyAlignment="1">
      <alignment horizontal="center"/>
    </xf>
    <xf numFmtId="164" fontId="20" fillId="0" borderId="0" xfId="46" applyNumberFormat="1" applyFont="1" applyFill="1"/>
    <xf numFmtId="165" fontId="34" fillId="2" borderId="0" xfId="0" applyNumberFormat="1" applyFont="1" applyFill="1" applyAlignment="1" applyProtection="1">
      <alignment horizontal="left" vertical="center" wrapText="1"/>
    </xf>
    <xf numFmtId="165" fontId="34" fillId="2" borderId="7" xfId="0" applyNumberFormat="1" applyFont="1" applyFill="1" applyBorder="1" applyAlignment="1" applyProtection="1">
      <alignment horizontal="left" vertical="center" wrapText="1"/>
    </xf>
    <xf numFmtId="165" fontId="34" fillId="2" borderId="8" xfId="0" applyNumberFormat="1" applyFont="1" applyFill="1" applyBorder="1" applyAlignment="1" applyProtection="1">
      <alignment horizontal="left" vertical="center" wrapText="1"/>
    </xf>
    <xf numFmtId="165" fontId="34" fillId="2" borderId="9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P51"/>
  <sheetViews>
    <sheetView showGridLines="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B10" sqref="B10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8.5" style="2" customWidth="1"/>
    <col min="4" max="15" width="12.83203125" style="2" customWidth="1"/>
    <col min="16" max="16384" width="8.5" style="2"/>
  </cols>
  <sheetData>
    <row r="1" spans="1:16" s="1" customFormat="1" ht="12.75" customHeight="1">
      <c r="A1" s="96" t="s">
        <v>39</v>
      </c>
      <c r="B1" s="96"/>
      <c r="C1" s="96"/>
      <c r="D1" s="11">
        <v>2009</v>
      </c>
      <c r="E1" s="11">
        <v>2009</v>
      </c>
      <c r="F1" s="11">
        <v>2009</v>
      </c>
      <c r="G1" s="12">
        <v>2009</v>
      </c>
      <c r="H1" s="11">
        <v>2010</v>
      </c>
      <c r="I1" s="11">
        <v>2010</v>
      </c>
      <c r="J1" s="11">
        <v>2010</v>
      </c>
      <c r="K1" s="12">
        <v>2010</v>
      </c>
      <c r="L1" s="11">
        <v>2011</v>
      </c>
      <c r="M1" s="11">
        <v>2011</v>
      </c>
      <c r="N1" s="11">
        <v>2011</v>
      </c>
      <c r="O1" s="11">
        <v>2011</v>
      </c>
    </row>
    <row r="2" spans="1:16" s="1" customFormat="1">
      <c r="A2" s="96"/>
      <c r="B2" s="96"/>
      <c r="C2" s="96"/>
      <c r="D2" s="13" t="s">
        <v>24</v>
      </c>
      <c r="E2" s="13" t="s">
        <v>25</v>
      </c>
      <c r="F2" s="13" t="s">
        <v>26</v>
      </c>
      <c r="G2" s="14" t="s">
        <v>27</v>
      </c>
      <c r="H2" s="13" t="s">
        <v>24</v>
      </c>
      <c r="I2" s="13" t="s">
        <v>25</v>
      </c>
      <c r="J2" s="13" t="s">
        <v>26</v>
      </c>
      <c r="K2" s="14" t="s">
        <v>27</v>
      </c>
      <c r="L2" s="13" t="s">
        <v>24</v>
      </c>
      <c r="M2" s="13" t="s">
        <v>25</v>
      </c>
      <c r="N2" s="13" t="s">
        <v>26</v>
      </c>
      <c r="O2" s="85" t="s">
        <v>27</v>
      </c>
    </row>
    <row r="3" spans="1:16">
      <c r="A3" s="96"/>
      <c r="B3" s="96"/>
      <c r="C3" s="96"/>
      <c r="D3" s="22"/>
      <c r="E3" s="62" t="s">
        <v>31</v>
      </c>
      <c r="F3" s="22"/>
      <c r="G3" s="60"/>
      <c r="H3" s="62" t="s">
        <v>31</v>
      </c>
      <c r="I3" s="84" t="s">
        <v>31</v>
      </c>
      <c r="J3" s="84" t="s">
        <v>31</v>
      </c>
      <c r="K3" s="94" t="s">
        <v>31</v>
      </c>
      <c r="L3" s="22"/>
      <c r="M3" s="22"/>
      <c r="N3" s="22"/>
      <c r="O3" s="22"/>
    </row>
    <row r="4" spans="1:16" ht="12.75" customHeight="1">
      <c r="A4" s="31"/>
      <c r="B4" s="31"/>
      <c r="C4" s="19"/>
      <c r="D4" s="32"/>
      <c r="E4" s="33"/>
      <c r="F4" s="32"/>
      <c r="G4" s="42"/>
      <c r="H4" s="32"/>
      <c r="I4" s="33"/>
      <c r="J4" s="32"/>
      <c r="K4" s="42"/>
      <c r="L4" s="32"/>
      <c r="M4" s="33"/>
      <c r="N4" s="32"/>
      <c r="O4" s="33"/>
    </row>
    <row r="5" spans="1:16" ht="12.75" customHeight="1">
      <c r="A5" s="34" t="s">
        <v>6</v>
      </c>
      <c r="B5" s="17"/>
      <c r="C5" s="17"/>
      <c r="D5" s="18">
        <v>66622</v>
      </c>
      <c r="E5" s="4">
        <v>135701</v>
      </c>
      <c r="F5" s="18">
        <v>206457</v>
      </c>
      <c r="G5" s="43">
        <v>262808</v>
      </c>
      <c r="H5" s="18">
        <v>59207</v>
      </c>
      <c r="I5" s="4">
        <v>122333</v>
      </c>
      <c r="J5" s="18">
        <v>191052</v>
      </c>
      <c r="K5" s="43">
        <v>248304</v>
      </c>
      <c r="L5" s="18">
        <v>61484</v>
      </c>
      <c r="M5" s="4">
        <v>123287</v>
      </c>
      <c r="N5" s="18">
        <v>187253</v>
      </c>
      <c r="O5" s="4">
        <v>244983</v>
      </c>
      <c r="P5" s="95"/>
    </row>
    <row r="6" spans="1:16" ht="12.75" customHeight="1">
      <c r="A6" s="34"/>
      <c r="B6" s="17"/>
      <c r="C6" s="17"/>
      <c r="D6" s="18"/>
      <c r="E6" s="4"/>
      <c r="F6" s="18"/>
      <c r="G6" s="43"/>
      <c r="H6" s="18"/>
      <c r="I6" s="4"/>
      <c r="J6" s="18"/>
      <c r="K6" s="43"/>
      <c r="L6" s="18"/>
      <c r="M6" s="4"/>
      <c r="N6" s="18"/>
      <c r="O6" s="4"/>
      <c r="P6" s="95"/>
    </row>
    <row r="7" spans="1:16" ht="12.75" customHeight="1">
      <c r="A7" s="34" t="s">
        <v>19</v>
      </c>
      <c r="B7" s="17"/>
      <c r="C7" s="17"/>
      <c r="D7" s="18"/>
      <c r="E7" s="4"/>
      <c r="F7" s="18"/>
      <c r="G7" s="43"/>
      <c r="H7" s="18"/>
      <c r="I7" s="4"/>
      <c r="J7" s="18"/>
      <c r="K7" s="43"/>
      <c r="L7" s="18"/>
      <c r="M7" s="4"/>
      <c r="N7" s="18"/>
      <c r="P7" s="95"/>
    </row>
    <row r="8" spans="1:16" ht="12.75" customHeight="1">
      <c r="A8" s="34"/>
      <c r="B8" s="17" t="s">
        <v>7</v>
      </c>
      <c r="C8" s="17"/>
      <c r="D8" s="18">
        <v>1696</v>
      </c>
      <c r="E8" s="4">
        <v>3624</v>
      </c>
      <c r="F8" s="18">
        <v>5146</v>
      </c>
      <c r="G8" s="43">
        <v>6398</v>
      </c>
      <c r="H8" s="18">
        <v>511</v>
      </c>
      <c r="I8" s="4">
        <v>1351</v>
      </c>
      <c r="J8" s="18">
        <v>2035</v>
      </c>
      <c r="K8" s="43">
        <v>2313</v>
      </c>
      <c r="L8" s="18">
        <v>411</v>
      </c>
      <c r="M8" s="4">
        <v>11041</v>
      </c>
      <c r="N8" s="18">
        <v>16739</v>
      </c>
      <c r="O8" s="4">
        <v>17485</v>
      </c>
      <c r="P8" s="95"/>
    </row>
    <row r="9" spans="1:16" ht="12.75" customHeight="1">
      <c r="A9" s="34"/>
      <c r="B9" s="17" t="s">
        <v>48</v>
      </c>
      <c r="C9" s="17"/>
      <c r="D9" s="18">
        <v>356</v>
      </c>
      <c r="E9" s="4">
        <v>983</v>
      </c>
      <c r="F9" s="18">
        <v>-948</v>
      </c>
      <c r="G9" s="43">
        <v>7357</v>
      </c>
      <c r="H9" s="18">
        <v>1030</v>
      </c>
      <c r="I9" s="4">
        <v>1476</v>
      </c>
      <c r="J9" s="18">
        <v>2075</v>
      </c>
      <c r="K9" s="43">
        <v>6055</v>
      </c>
      <c r="L9" s="18">
        <v>1486</v>
      </c>
      <c r="M9" s="4">
        <v>1757</v>
      </c>
      <c r="N9" s="18">
        <v>2109</v>
      </c>
      <c r="O9" s="4">
        <v>6066</v>
      </c>
      <c r="P9" s="95"/>
    </row>
    <row r="10" spans="1:16" ht="12.75" customHeight="1">
      <c r="A10" s="34"/>
      <c r="B10" s="34" t="s">
        <v>36</v>
      </c>
      <c r="C10" s="17"/>
      <c r="D10" s="18">
        <v>0</v>
      </c>
      <c r="E10" s="4">
        <v>0</v>
      </c>
      <c r="F10" s="18">
        <v>0</v>
      </c>
      <c r="G10" s="43">
        <v>0</v>
      </c>
      <c r="H10" s="18">
        <v>0</v>
      </c>
      <c r="I10" s="4">
        <v>0</v>
      </c>
      <c r="J10" s="18">
        <v>0</v>
      </c>
      <c r="K10" s="43">
        <v>26970</v>
      </c>
      <c r="L10" s="18">
        <v>6341</v>
      </c>
      <c r="M10" s="4">
        <v>12686</v>
      </c>
      <c r="N10" s="18">
        <v>19006</v>
      </c>
      <c r="O10" s="4">
        <v>25350</v>
      </c>
      <c r="P10" s="95"/>
    </row>
    <row r="11" spans="1:16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  <c r="K11" s="43"/>
      <c r="L11" s="18"/>
      <c r="M11" s="4"/>
      <c r="N11" s="18"/>
      <c r="O11" s="4"/>
      <c r="P11" s="95"/>
    </row>
    <row r="12" spans="1:16" ht="12.75" customHeight="1">
      <c r="A12" s="34" t="s">
        <v>3</v>
      </c>
      <c r="B12" s="17"/>
      <c r="C12" s="17"/>
      <c r="D12" s="18">
        <f t="shared" ref="D12:K12" si="0">D5-(D8+D9+D10)</f>
        <v>64570</v>
      </c>
      <c r="E12" s="4">
        <f t="shared" si="0"/>
        <v>131094</v>
      </c>
      <c r="F12" s="18">
        <f t="shared" si="0"/>
        <v>202259</v>
      </c>
      <c r="G12" s="43">
        <f t="shared" si="0"/>
        <v>249053</v>
      </c>
      <c r="H12" s="18">
        <f t="shared" si="0"/>
        <v>57666</v>
      </c>
      <c r="I12" s="4">
        <f t="shared" si="0"/>
        <v>119506</v>
      </c>
      <c r="J12" s="18">
        <f t="shared" si="0"/>
        <v>186942</v>
      </c>
      <c r="K12" s="43">
        <f t="shared" si="0"/>
        <v>212966</v>
      </c>
      <c r="L12" s="18">
        <f>L5-(L8+L9+L10)</f>
        <v>53246</v>
      </c>
      <c r="M12" s="4">
        <f t="shared" ref="M12:N12" si="1">M5-(M8+M9+M10)</f>
        <v>97803</v>
      </c>
      <c r="N12" s="18">
        <f t="shared" si="1"/>
        <v>149399</v>
      </c>
      <c r="O12" s="4">
        <f>O5-(O8+O9+O10)</f>
        <v>196082</v>
      </c>
      <c r="P12" s="95"/>
    </row>
    <row r="13" spans="1:16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  <c r="K13" s="43"/>
      <c r="L13" s="18"/>
      <c r="M13" s="4"/>
      <c r="N13" s="18"/>
      <c r="O13" s="4"/>
      <c r="P13" s="95"/>
    </row>
    <row r="14" spans="1:16">
      <c r="A14" s="35" t="s">
        <v>5</v>
      </c>
      <c r="B14" s="19" t="s">
        <v>1</v>
      </c>
      <c r="C14" s="19"/>
      <c r="D14" s="18">
        <v>-24786</v>
      </c>
      <c r="E14" s="4">
        <v>-50961</v>
      </c>
      <c r="F14" s="18">
        <v>-76337</v>
      </c>
      <c r="G14" s="43">
        <v>-101920</v>
      </c>
      <c r="H14" s="18">
        <v>-24140</v>
      </c>
      <c r="I14" s="4">
        <v>-49425</v>
      </c>
      <c r="J14" s="18">
        <v>-74228</v>
      </c>
      <c r="K14" s="43">
        <v>-100872</v>
      </c>
      <c r="L14" s="18">
        <v>-23994</v>
      </c>
      <c r="M14" s="4">
        <v>-48018</v>
      </c>
      <c r="N14" s="18">
        <v>-72061</v>
      </c>
      <c r="O14" s="4">
        <v>-132915</v>
      </c>
      <c r="P14" s="95"/>
    </row>
    <row r="15" spans="1:16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  <c r="K15" s="43"/>
      <c r="L15" s="18"/>
      <c r="M15" s="4"/>
      <c r="N15" s="18"/>
      <c r="O15" s="4"/>
      <c r="P15" s="95"/>
    </row>
    <row r="16" spans="1:16" ht="12.75" customHeight="1">
      <c r="A16" s="34" t="s">
        <v>2</v>
      </c>
      <c r="B16" s="17"/>
      <c r="C16" s="17"/>
      <c r="D16" s="18">
        <f t="shared" ref="D16:I16" si="2">D12+D14</f>
        <v>39784</v>
      </c>
      <c r="E16" s="4">
        <f t="shared" si="2"/>
        <v>80133</v>
      </c>
      <c r="F16" s="18">
        <f t="shared" si="2"/>
        <v>125922</v>
      </c>
      <c r="G16" s="43">
        <f t="shared" si="2"/>
        <v>147133</v>
      </c>
      <c r="H16" s="18">
        <f t="shared" si="2"/>
        <v>33526</v>
      </c>
      <c r="I16" s="4">
        <f t="shared" si="2"/>
        <v>70081</v>
      </c>
      <c r="J16" s="18">
        <f>J12+J14</f>
        <v>112714</v>
      </c>
      <c r="K16" s="43">
        <f>K12+K14</f>
        <v>112094</v>
      </c>
      <c r="L16" s="18">
        <f>L12+L14</f>
        <v>29252</v>
      </c>
      <c r="M16" s="4">
        <f t="shared" ref="M16" si="3">M12+M14</f>
        <v>49785</v>
      </c>
      <c r="N16" s="18">
        <f>N12+N14</f>
        <v>77338</v>
      </c>
      <c r="O16" s="4">
        <f>O12+O14</f>
        <v>63167</v>
      </c>
      <c r="P16" s="95"/>
    </row>
    <row r="17" spans="1:16" ht="12.75" customHeight="1">
      <c r="A17" s="34"/>
      <c r="B17" s="17"/>
      <c r="C17" s="17"/>
      <c r="D17" s="18"/>
      <c r="E17" s="4"/>
      <c r="F17" s="18"/>
      <c r="G17" s="43"/>
      <c r="H17" s="18"/>
      <c r="I17" s="4"/>
      <c r="J17" s="18"/>
      <c r="K17" s="43"/>
      <c r="L17" s="18"/>
      <c r="M17" s="4"/>
      <c r="N17" s="18"/>
      <c r="O17" s="4"/>
      <c r="P17" s="95"/>
    </row>
    <row r="18" spans="1:16" ht="12.75" customHeight="1">
      <c r="A18" s="19" t="s">
        <v>0</v>
      </c>
      <c r="B18" s="19"/>
      <c r="C18" s="19"/>
      <c r="D18" s="18">
        <v>159409</v>
      </c>
      <c r="E18" s="4">
        <v>320504</v>
      </c>
      <c r="F18" s="18">
        <v>480614</v>
      </c>
      <c r="G18" s="43">
        <v>643989</v>
      </c>
      <c r="H18" s="18">
        <v>147374</v>
      </c>
      <c r="I18" s="4">
        <v>297834</v>
      </c>
      <c r="J18" s="18">
        <v>452602</v>
      </c>
      <c r="K18" s="43">
        <v>609579</v>
      </c>
      <c r="L18" s="18">
        <v>142507</v>
      </c>
      <c r="M18" s="4">
        <v>286073</v>
      </c>
      <c r="N18" s="18">
        <v>438193</v>
      </c>
      <c r="O18" s="4">
        <v>597617</v>
      </c>
      <c r="P18" s="95"/>
    </row>
    <row r="19" spans="1:16" ht="12.75" customHeight="1">
      <c r="A19" s="34"/>
      <c r="B19" s="17"/>
      <c r="C19" s="17"/>
      <c r="D19" s="18"/>
      <c r="E19" s="4"/>
      <c r="F19" s="18"/>
      <c r="G19" s="43"/>
      <c r="H19" s="18"/>
      <c r="I19" s="4"/>
      <c r="J19" s="18"/>
      <c r="K19" s="43"/>
      <c r="L19" s="18"/>
      <c r="M19" s="4"/>
      <c r="N19" s="18"/>
      <c r="O19" s="4"/>
      <c r="P19" s="95"/>
    </row>
    <row r="20" spans="1:16" s="6" customFormat="1" ht="12.75" customHeight="1">
      <c r="A20" s="34" t="s">
        <v>8</v>
      </c>
      <c r="B20" s="17"/>
      <c r="C20" s="17"/>
      <c r="D20" s="20">
        <f>D5/D18</f>
        <v>0.41793123349371741</v>
      </c>
      <c r="E20" s="5">
        <f>+E5/E18</f>
        <v>0.42339877193420361</v>
      </c>
      <c r="F20" s="20">
        <f>+F5/F18</f>
        <v>0.42956925932245005</v>
      </c>
      <c r="G20" s="44">
        <f>G5/G18</f>
        <v>0.40809392707018288</v>
      </c>
      <c r="H20" s="20">
        <f>H5/H18</f>
        <v>0.4017465767367378</v>
      </c>
      <c r="I20" s="5">
        <f>+I5/I18</f>
        <v>0.41074222553502959</v>
      </c>
      <c r="J20" s="20">
        <f>+J5/J18</f>
        <v>0.4221192129067039</v>
      </c>
      <c r="K20" s="44">
        <f>K5/K18</f>
        <v>0.40733686691962812</v>
      </c>
      <c r="L20" s="20">
        <f>+L5/L18</f>
        <v>0.43144547285396506</v>
      </c>
      <c r="M20" s="5">
        <f>+M5/M18</f>
        <v>0.43096342541938598</v>
      </c>
      <c r="N20" s="20">
        <f>+N5/N18</f>
        <v>0.42732996647595922</v>
      </c>
      <c r="O20" s="5">
        <f>+O5/O18</f>
        <v>0.40993311769912838</v>
      </c>
      <c r="P20" s="95"/>
    </row>
    <row r="21" spans="1:16" s="6" customFormat="1" ht="12.75" customHeight="1">
      <c r="A21" s="36" t="s">
        <v>4</v>
      </c>
      <c r="B21" s="37"/>
      <c r="C21" s="37"/>
      <c r="D21" s="38">
        <f t="shared" ref="D21:I21" si="4">D12/D18</f>
        <v>0.40505868551963814</v>
      </c>
      <c r="E21" s="39">
        <f t="shared" si="4"/>
        <v>0.4090245363552405</v>
      </c>
      <c r="F21" s="38">
        <f t="shared" si="4"/>
        <v>0.42083459907534942</v>
      </c>
      <c r="G21" s="45">
        <f t="shared" si="4"/>
        <v>0.38673486658933615</v>
      </c>
      <c r="H21" s="38">
        <f t="shared" si="4"/>
        <v>0.39129018687149703</v>
      </c>
      <c r="I21" s="39">
        <f t="shared" si="4"/>
        <v>0.40125036093931521</v>
      </c>
      <c r="J21" s="38">
        <f>J12/J18</f>
        <v>0.41303838692714573</v>
      </c>
      <c r="K21" s="45">
        <f>K12/K18</f>
        <v>0.34936570977674758</v>
      </c>
      <c r="L21" s="38">
        <f>L12/L18</f>
        <v>0.37363778621401056</v>
      </c>
      <c r="M21" s="39">
        <f t="shared" ref="M21" si="5">M12/M18</f>
        <v>0.34188126806794072</v>
      </c>
      <c r="N21" s="38">
        <f>N12/N18</f>
        <v>0.34094337426659027</v>
      </c>
      <c r="O21" s="39">
        <f>O12/O18</f>
        <v>0.32810646283489259</v>
      </c>
      <c r="P21" s="95"/>
    </row>
    <row r="22" spans="1:16" ht="12.75" customHeight="1">
      <c r="A22" s="22"/>
      <c r="B22" s="22"/>
      <c r="C22" s="22"/>
      <c r="D22" s="22"/>
      <c r="F22" s="22"/>
      <c r="G22" s="46"/>
      <c r="H22" s="22"/>
      <c r="J22" s="22"/>
      <c r="K22" s="46"/>
      <c r="L22" s="22"/>
      <c r="N22" s="22"/>
      <c r="P22" s="95"/>
    </row>
    <row r="23" spans="1:16">
      <c r="A23" s="15" t="s">
        <v>13</v>
      </c>
      <c r="B23" s="23"/>
      <c r="C23" s="21"/>
      <c r="D23" s="24"/>
      <c r="E23" s="3"/>
      <c r="F23" s="24"/>
      <c r="G23" s="42"/>
      <c r="H23" s="24"/>
      <c r="I23" s="3"/>
      <c r="J23" s="24"/>
      <c r="K23" s="42"/>
      <c r="L23" s="24"/>
      <c r="M23" s="3"/>
      <c r="N23" s="24"/>
      <c r="O23" s="3"/>
      <c r="P23" s="95"/>
    </row>
    <row r="24" spans="1:16">
      <c r="A24" s="22"/>
      <c r="B24" s="22"/>
      <c r="C24" s="22"/>
      <c r="D24" s="22"/>
      <c r="F24" s="22"/>
      <c r="G24" s="46"/>
      <c r="H24" s="22"/>
      <c r="J24" s="22"/>
      <c r="K24" s="46"/>
      <c r="L24" s="22"/>
      <c r="N24" s="22"/>
      <c r="P24" s="95"/>
    </row>
    <row r="25" spans="1:16">
      <c r="A25" s="40"/>
      <c r="B25" s="41" t="s">
        <v>15</v>
      </c>
      <c r="C25" s="25"/>
      <c r="D25" s="18">
        <v>100217</v>
      </c>
      <c r="E25" s="4">
        <v>97358</v>
      </c>
      <c r="F25" s="18">
        <v>122090</v>
      </c>
      <c r="G25" s="43">
        <v>70573</v>
      </c>
      <c r="H25" s="80">
        <v>46441</v>
      </c>
      <c r="I25" s="81">
        <v>95038</v>
      </c>
      <c r="J25" s="80">
        <v>72104</v>
      </c>
      <c r="K25" s="82">
        <v>72208</v>
      </c>
      <c r="L25" s="18">
        <v>76180</v>
      </c>
      <c r="M25" s="4">
        <v>91154</v>
      </c>
      <c r="N25" s="18">
        <v>49843</v>
      </c>
      <c r="O25" s="4">
        <v>49865</v>
      </c>
      <c r="P25" s="95"/>
    </row>
    <row r="26" spans="1:16">
      <c r="A26" s="40"/>
      <c r="B26" s="41" t="s">
        <v>16</v>
      </c>
      <c r="C26" s="25"/>
      <c r="D26" s="18">
        <v>35149</v>
      </c>
      <c r="E26" s="4">
        <v>41480</v>
      </c>
      <c r="F26" s="18">
        <v>37667</v>
      </c>
      <c r="G26" s="43">
        <v>36332</v>
      </c>
      <c r="H26" s="80">
        <v>30005</v>
      </c>
      <c r="I26" s="81">
        <v>48584</v>
      </c>
      <c r="J26" s="80">
        <v>47253</v>
      </c>
      <c r="K26" s="82">
        <v>46647</v>
      </c>
      <c r="L26" s="18">
        <v>34318</v>
      </c>
      <c r="M26" s="4">
        <v>55894</v>
      </c>
      <c r="N26" s="18">
        <v>55375</v>
      </c>
      <c r="O26" s="4">
        <v>70155</v>
      </c>
      <c r="P26" s="95"/>
    </row>
    <row r="27" spans="1:16">
      <c r="A27" s="40"/>
      <c r="B27" s="41" t="s">
        <v>17</v>
      </c>
      <c r="C27" s="25"/>
      <c r="D27" s="18">
        <v>233551</v>
      </c>
      <c r="E27" s="4">
        <v>276583</v>
      </c>
      <c r="F27" s="18">
        <v>246161</v>
      </c>
      <c r="G27" s="43">
        <v>266998</v>
      </c>
      <c r="H27" s="18">
        <v>264811</v>
      </c>
      <c r="I27" s="4">
        <v>241651</v>
      </c>
      <c r="J27" s="18">
        <v>204942</v>
      </c>
      <c r="K27" s="43">
        <v>234164</v>
      </c>
      <c r="L27" s="18">
        <v>235923</v>
      </c>
      <c r="M27" s="4">
        <v>192727</v>
      </c>
      <c r="N27" s="18">
        <v>223661</v>
      </c>
      <c r="O27" s="4">
        <v>230166</v>
      </c>
      <c r="P27" s="95"/>
    </row>
    <row r="28" spans="1:16">
      <c r="A28" s="40"/>
      <c r="B28" s="41" t="s">
        <v>18</v>
      </c>
      <c r="C28" s="25"/>
      <c r="D28" s="18">
        <v>21808</v>
      </c>
      <c r="E28" s="4">
        <v>30389</v>
      </c>
      <c r="F28" s="18">
        <v>27212</v>
      </c>
      <c r="G28" s="43">
        <v>26221</v>
      </c>
      <c r="H28" s="18">
        <v>15110</v>
      </c>
      <c r="I28" s="4">
        <v>21682</v>
      </c>
      <c r="J28" s="18">
        <v>21716</v>
      </c>
      <c r="K28" s="43">
        <v>8828</v>
      </c>
      <c r="L28" s="18">
        <v>9208</v>
      </c>
      <c r="M28" s="4">
        <v>9132</v>
      </c>
      <c r="N28" s="18">
        <v>8247</v>
      </c>
      <c r="O28" s="4">
        <v>17928</v>
      </c>
      <c r="P28" s="95"/>
    </row>
    <row r="29" spans="1:16">
      <c r="A29" s="40"/>
      <c r="B29" s="17" t="s">
        <v>20</v>
      </c>
      <c r="C29" s="26"/>
      <c r="D29" s="18">
        <v>-13304</v>
      </c>
      <c r="E29" s="4">
        <v>-10659</v>
      </c>
      <c r="F29" s="18">
        <v>-10598</v>
      </c>
      <c r="G29" s="43">
        <v>-8814</v>
      </c>
      <c r="H29" s="77">
        <v>0</v>
      </c>
      <c r="I29" s="81">
        <v>0</v>
      </c>
      <c r="J29" s="80">
        <v>0</v>
      </c>
      <c r="K29" s="82">
        <v>0</v>
      </c>
      <c r="L29" s="18">
        <v>0</v>
      </c>
      <c r="M29" s="4">
        <v>0</v>
      </c>
      <c r="N29" s="18">
        <v>0</v>
      </c>
      <c r="O29" s="4">
        <v>0</v>
      </c>
      <c r="P29" s="95"/>
    </row>
    <row r="30" spans="1:16">
      <c r="A30" s="40"/>
      <c r="B30" s="17" t="s">
        <v>21</v>
      </c>
      <c r="C30" s="26"/>
      <c r="D30" s="18">
        <v>-68014</v>
      </c>
      <c r="E30" s="4">
        <v>-51684</v>
      </c>
      <c r="F30" s="18">
        <v>-51813</v>
      </c>
      <c r="G30" s="43">
        <v>-34270</v>
      </c>
      <c r="H30" s="18">
        <v>-45634</v>
      </c>
      <c r="I30" s="4">
        <v>-33679</v>
      </c>
      <c r="J30" s="18">
        <v>-18051</v>
      </c>
      <c r="K30" s="43">
        <v>-15841</v>
      </c>
      <c r="L30" s="18">
        <v>-25968</v>
      </c>
      <c r="M30" s="4">
        <v>-15727</v>
      </c>
      <c r="N30" s="18">
        <v>-15087</v>
      </c>
      <c r="O30" s="4">
        <v>-14451</v>
      </c>
      <c r="P30" s="95"/>
    </row>
    <row r="31" spans="1:16">
      <c r="A31" s="40"/>
      <c r="B31" s="17" t="s">
        <v>22</v>
      </c>
      <c r="C31" s="26"/>
      <c r="D31" s="18">
        <v>-91627</v>
      </c>
      <c r="E31" s="4">
        <v>-71585</v>
      </c>
      <c r="F31" s="18">
        <v>-86447</v>
      </c>
      <c r="G31" s="43">
        <v>-87611</v>
      </c>
      <c r="H31" s="18">
        <v>-45373</v>
      </c>
      <c r="I31" s="4">
        <v>-75871</v>
      </c>
      <c r="J31" s="18">
        <v>-49437</v>
      </c>
      <c r="K31" s="43">
        <v>-56560</v>
      </c>
      <c r="L31" s="18">
        <v>-59210</v>
      </c>
      <c r="M31" s="4">
        <v>-38120</v>
      </c>
      <c r="N31" s="18">
        <v>-49650</v>
      </c>
      <c r="O31" s="4">
        <v>-65286</v>
      </c>
      <c r="P31" s="95"/>
    </row>
    <row r="32" spans="1:16" ht="12.75" customHeight="1">
      <c r="A32" s="34" t="s">
        <v>9</v>
      </c>
      <c r="B32" s="17"/>
      <c r="C32" s="17"/>
      <c r="D32" s="18">
        <f>+SUM(D25:D31)</f>
        <v>217780</v>
      </c>
      <c r="E32" s="59">
        <f>+SUM(E25:E31)</f>
        <v>311882</v>
      </c>
      <c r="F32" s="18">
        <f>+SUM(F25:F31)</f>
        <v>284272</v>
      </c>
      <c r="G32" s="43">
        <f>SUM(G25:G31)</f>
        <v>269429</v>
      </c>
      <c r="H32" s="18">
        <f>+SUM(H25:H31)</f>
        <v>265360</v>
      </c>
      <c r="I32" s="59">
        <f>+SUM(I25:I31)</f>
        <v>297405</v>
      </c>
      <c r="J32" s="18">
        <f>+SUM(J25:J31)</f>
        <v>278527</v>
      </c>
      <c r="K32" s="43">
        <f>SUM(K25:K31)</f>
        <v>289446</v>
      </c>
      <c r="L32" s="18">
        <f>+SUM(L25:L31)</f>
        <v>270451</v>
      </c>
      <c r="M32" s="59">
        <f>+SUM(M25:M31)</f>
        <v>295060</v>
      </c>
      <c r="N32" s="18">
        <f>+SUM(N25:N31)</f>
        <v>272389</v>
      </c>
      <c r="O32" s="59">
        <f>+SUM(O25:O31)</f>
        <v>288377</v>
      </c>
      <c r="P32" s="95"/>
    </row>
    <row r="33" spans="1:16" s="1" customFormat="1">
      <c r="A33" s="27"/>
      <c r="B33" s="27"/>
      <c r="C33" s="28"/>
      <c r="D33" s="28"/>
      <c r="E33" s="7"/>
      <c r="F33" s="28"/>
      <c r="G33" s="47"/>
      <c r="H33" s="28"/>
      <c r="I33" s="7"/>
      <c r="J33" s="28"/>
      <c r="K33" s="47"/>
      <c r="L33" s="28"/>
      <c r="M33" s="7"/>
      <c r="N33" s="28"/>
      <c r="O33" s="7"/>
      <c r="P33" s="95"/>
    </row>
    <row r="34" spans="1:16">
      <c r="A34" s="40"/>
      <c r="B34" s="17" t="s">
        <v>9</v>
      </c>
      <c r="C34" s="26"/>
      <c r="D34" s="18">
        <f>+D32</f>
        <v>217780</v>
      </c>
      <c r="E34" s="4">
        <f>+E32</f>
        <v>311882</v>
      </c>
      <c r="F34" s="18">
        <f>+F32</f>
        <v>284272</v>
      </c>
      <c r="G34" s="43">
        <f>G32</f>
        <v>269429</v>
      </c>
      <c r="H34" s="18">
        <f>+H32</f>
        <v>265360</v>
      </c>
      <c r="I34" s="4">
        <f>+I32</f>
        <v>297405</v>
      </c>
      <c r="J34" s="18">
        <f>+J32</f>
        <v>278527</v>
      </c>
      <c r="K34" s="43">
        <f>K32</f>
        <v>289446</v>
      </c>
      <c r="L34" s="18">
        <f>+L32</f>
        <v>270451</v>
      </c>
      <c r="M34" s="4">
        <f>+M32</f>
        <v>295060</v>
      </c>
      <c r="N34" s="18">
        <f>+N32</f>
        <v>272389</v>
      </c>
      <c r="O34" s="4">
        <f>+O32</f>
        <v>288377</v>
      </c>
      <c r="P34" s="95"/>
    </row>
    <row r="35" spans="1:16">
      <c r="A35" s="40"/>
      <c r="B35" s="17" t="s">
        <v>10</v>
      </c>
      <c r="C35" s="26"/>
      <c r="D35" s="18">
        <v>657517</v>
      </c>
      <c r="E35" s="61">
        <v>565748</v>
      </c>
      <c r="F35" s="18">
        <v>596019</v>
      </c>
      <c r="G35" s="43">
        <v>605420</v>
      </c>
      <c r="H35" s="18">
        <v>620510</v>
      </c>
      <c r="I35" s="4">
        <v>573735</v>
      </c>
      <c r="J35" s="18">
        <v>583257</v>
      </c>
      <c r="K35" s="43">
        <v>594712</v>
      </c>
      <c r="L35" s="18">
        <v>602830</v>
      </c>
      <c r="M35" s="4">
        <v>545474</v>
      </c>
      <c r="N35" s="18">
        <v>581300</v>
      </c>
      <c r="O35" s="4">
        <v>556091</v>
      </c>
      <c r="P35" s="95"/>
    </row>
    <row r="36" spans="1:16">
      <c r="A36" s="17" t="s">
        <v>11</v>
      </c>
      <c r="B36" s="17"/>
      <c r="C36" s="26"/>
      <c r="D36" s="18">
        <f t="shared" ref="D36:I36" si="6">+D34+D35</f>
        <v>875297</v>
      </c>
      <c r="E36" s="61">
        <f t="shared" si="6"/>
        <v>877630</v>
      </c>
      <c r="F36" s="18">
        <f t="shared" si="6"/>
        <v>880291</v>
      </c>
      <c r="G36" s="43">
        <f t="shared" si="6"/>
        <v>874849</v>
      </c>
      <c r="H36" s="18">
        <f t="shared" si="6"/>
        <v>885870</v>
      </c>
      <c r="I36" s="4">
        <f t="shared" si="6"/>
        <v>871140</v>
      </c>
      <c r="J36" s="18">
        <f>+J34+J35</f>
        <v>861784</v>
      </c>
      <c r="K36" s="43">
        <f>+K34+K35</f>
        <v>884158</v>
      </c>
      <c r="L36" s="18">
        <f>+L34+L35</f>
        <v>873281</v>
      </c>
      <c r="M36" s="4">
        <f t="shared" ref="M36" si="7">+M34+M35</f>
        <v>840534</v>
      </c>
      <c r="N36" s="18">
        <f>+N34+N35</f>
        <v>853689</v>
      </c>
      <c r="O36" s="4">
        <f>+O34+O35</f>
        <v>844468</v>
      </c>
      <c r="P36" s="95"/>
    </row>
    <row r="37" spans="1:16" s="9" customFormat="1" ht="12.75" customHeight="1">
      <c r="A37" s="29"/>
      <c r="B37" s="29"/>
      <c r="C37" s="30"/>
      <c r="D37" s="30"/>
      <c r="E37" s="8"/>
      <c r="F37" s="30"/>
      <c r="G37" s="48"/>
      <c r="H37" s="30"/>
      <c r="I37" s="8"/>
      <c r="J37" s="30"/>
      <c r="K37" s="48"/>
      <c r="L37" s="30"/>
      <c r="M37" s="8"/>
      <c r="N37" s="30"/>
      <c r="O37" s="8"/>
      <c r="P37" s="95"/>
    </row>
    <row r="38" spans="1:16" ht="12.75" customHeight="1">
      <c r="A38" s="63" t="s">
        <v>12</v>
      </c>
      <c r="B38" s="64"/>
      <c r="C38" s="64"/>
      <c r="D38" s="65">
        <f>+D34/D36</f>
        <v>0.2488069763748762</v>
      </c>
      <c r="E38" s="66">
        <f>+E34/E36</f>
        <v>0.35536843544546109</v>
      </c>
      <c r="F38" s="65">
        <f>+F34/F36</f>
        <v>0.32292957669679684</v>
      </c>
      <c r="G38" s="67">
        <f>G32/G36</f>
        <v>0.30797200431160121</v>
      </c>
      <c r="H38" s="65">
        <f>+H34/H36</f>
        <v>0.29954733764547847</v>
      </c>
      <c r="I38" s="68">
        <f>+I34/I36</f>
        <v>0.34139747916523178</v>
      </c>
      <c r="J38" s="65">
        <f>+J34/J36</f>
        <v>0.32319815638257382</v>
      </c>
      <c r="K38" s="67">
        <f>K32/K36</f>
        <v>0.3273690901399976</v>
      </c>
      <c r="L38" s="65">
        <f>+L34/L36</f>
        <v>0.30969527563292915</v>
      </c>
      <c r="M38" s="68">
        <f>+M34/M36</f>
        <v>0.35103874441723953</v>
      </c>
      <c r="N38" s="65">
        <f>+N34/N36</f>
        <v>0.31907287079955349</v>
      </c>
      <c r="O38" s="68" t="s">
        <v>47</v>
      </c>
      <c r="P38" s="95"/>
    </row>
    <row r="39" spans="1:16">
      <c r="A39" s="15"/>
      <c r="B39" s="23"/>
      <c r="C39" s="21"/>
      <c r="D39" s="24"/>
      <c r="E39" s="3"/>
      <c r="F39" s="24"/>
      <c r="G39" s="42"/>
      <c r="H39" s="24"/>
      <c r="I39" s="3"/>
      <c r="J39" s="24"/>
      <c r="K39" s="42"/>
      <c r="L39" s="24"/>
      <c r="M39" s="3"/>
      <c r="N39" s="24"/>
      <c r="O39" s="3"/>
      <c r="P39" s="95"/>
    </row>
    <row r="40" spans="1:16">
      <c r="A40" s="15" t="s">
        <v>37</v>
      </c>
      <c r="B40" s="22"/>
      <c r="C40" s="22"/>
      <c r="D40" s="22"/>
      <c r="F40" s="22"/>
      <c r="G40" s="46"/>
      <c r="H40" s="22"/>
      <c r="J40" s="22"/>
      <c r="K40" s="46"/>
      <c r="L40" s="22"/>
      <c r="N40" s="22"/>
      <c r="P40" s="95"/>
    </row>
    <row r="41" spans="1:16">
      <c r="A41" s="40"/>
      <c r="B41" s="41"/>
      <c r="C41" s="25"/>
      <c r="D41" s="18"/>
      <c r="E41" s="4"/>
      <c r="F41" s="18"/>
      <c r="G41" s="43"/>
      <c r="H41" s="18"/>
      <c r="I41" s="4"/>
      <c r="J41" s="18"/>
      <c r="K41" s="43"/>
      <c r="L41" s="18"/>
      <c r="M41" s="4"/>
      <c r="N41" s="18"/>
      <c r="O41" s="4"/>
      <c r="P41" s="95"/>
    </row>
    <row r="42" spans="1:16">
      <c r="A42" s="40"/>
      <c r="B42" s="17" t="s">
        <v>32</v>
      </c>
      <c r="C42" s="26"/>
      <c r="D42" s="18">
        <v>50536</v>
      </c>
      <c r="E42" s="4">
        <v>89008</v>
      </c>
      <c r="F42" s="18">
        <v>147714</v>
      </c>
      <c r="G42" s="43">
        <v>193795</v>
      </c>
      <c r="H42" s="18">
        <v>39817</v>
      </c>
      <c r="I42" s="4">
        <v>92353</v>
      </c>
      <c r="J42" s="18">
        <v>148185</v>
      </c>
      <c r="K42" s="43">
        <v>164670</v>
      </c>
      <c r="L42" s="18">
        <v>44620</v>
      </c>
      <c r="M42" s="4">
        <v>95464</v>
      </c>
      <c r="N42" s="18">
        <v>134233</v>
      </c>
      <c r="O42" s="4">
        <v>168781</v>
      </c>
      <c r="P42" s="95"/>
    </row>
    <row r="43" spans="1:16" ht="12.75" customHeight="1">
      <c r="A43" s="34"/>
      <c r="B43" s="17" t="s">
        <v>33</v>
      </c>
      <c r="C43" s="17"/>
      <c r="D43" s="18">
        <v>-40879</v>
      </c>
      <c r="E43" s="4">
        <v>-59887</v>
      </c>
      <c r="F43" s="18">
        <v>-98834</v>
      </c>
      <c r="G43" s="43">
        <v>-130299</v>
      </c>
      <c r="H43" s="18">
        <v>18370</v>
      </c>
      <c r="I43" s="4">
        <v>-21808</v>
      </c>
      <c r="J43" s="18">
        <v>-18878</v>
      </c>
      <c r="K43" s="43">
        <v>-52848</v>
      </c>
      <c r="L43" s="18">
        <v>-25775</v>
      </c>
      <c r="M43" s="4">
        <v>-20213</v>
      </c>
      <c r="N43" s="18">
        <v>-41417</v>
      </c>
      <c r="O43" s="4">
        <v>-77752</v>
      </c>
      <c r="P43" s="95"/>
    </row>
    <row r="44" spans="1:16" s="1" customFormat="1">
      <c r="A44" s="27"/>
      <c r="B44" s="17" t="s">
        <v>34</v>
      </c>
      <c r="C44" s="28"/>
      <c r="D44" s="18">
        <v>-11660</v>
      </c>
      <c r="E44" s="4">
        <v>-874</v>
      </c>
      <c r="F44" s="18">
        <v>-15128</v>
      </c>
      <c r="G44" s="43">
        <v>-18547</v>
      </c>
      <c r="H44" s="18">
        <v>39174</v>
      </c>
      <c r="I44" s="4">
        <v>17120</v>
      </c>
      <c r="J44" s="18">
        <v>39584</v>
      </c>
      <c r="K44" s="43">
        <v>34327</v>
      </c>
      <c r="L44" s="18">
        <v>-8160</v>
      </c>
      <c r="M44" s="4">
        <v>11413</v>
      </c>
      <c r="N44" s="18">
        <v>7109</v>
      </c>
      <c r="O44" s="4">
        <v>-997</v>
      </c>
      <c r="P44" s="95"/>
    </row>
    <row r="45" spans="1:16" ht="13.5" thickBot="1">
      <c r="A45" s="69" t="s">
        <v>35</v>
      </c>
      <c r="B45" s="70"/>
      <c r="C45" s="71"/>
      <c r="D45" s="73">
        <f t="shared" ref="D45:I45" si="8">+D42+D43-D44</f>
        <v>21317</v>
      </c>
      <c r="E45" s="72">
        <f t="shared" si="8"/>
        <v>29995</v>
      </c>
      <c r="F45" s="73">
        <f t="shared" si="8"/>
        <v>64008</v>
      </c>
      <c r="G45" s="74">
        <f t="shared" si="8"/>
        <v>82043</v>
      </c>
      <c r="H45" s="73">
        <f t="shared" si="8"/>
        <v>19013</v>
      </c>
      <c r="I45" s="72">
        <f t="shared" si="8"/>
        <v>53425</v>
      </c>
      <c r="J45" s="73">
        <f>+J42+J43-J44</f>
        <v>89723</v>
      </c>
      <c r="K45" s="74">
        <f>+K42+K43-K44</f>
        <v>77495</v>
      </c>
      <c r="L45" s="73">
        <f t="shared" ref="L45:M45" si="9">+L42+L43-L44</f>
        <v>27005</v>
      </c>
      <c r="M45" s="72">
        <f t="shared" si="9"/>
        <v>63838</v>
      </c>
      <c r="N45" s="73">
        <f>+N42+N43-N44</f>
        <v>85707</v>
      </c>
      <c r="O45" s="72">
        <f>+O42+O43-O44</f>
        <v>92026</v>
      </c>
      <c r="P45" s="95"/>
    </row>
    <row r="46" spans="1:16" ht="13.5" thickTop="1"/>
    <row r="47" spans="1:16">
      <c r="A47" s="10" t="s">
        <v>14</v>
      </c>
    </row>
    <row r="48" spans="1:16">
      <c r="A48" s="10" t="s">
        <v>40</v>
      </c>
    </row>
    <row r="49" spans="1:1">
      <c r="A49" s="10" t="s">
        <v>29</v>
      </c>
    </row>
    <row r="50" spans="1:1">
      <c r="A50" s="10" t="s">
        <v>30</v>
      </c>
    </row>
    <row r="51" spans="1:1">
      <c r="A51" s="10" t="s">
        <v>28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33"/>
  <sheetViews>
    <sheetView showGridLines="0" tabSelected="1" zoomScaleNormal="100" workbookViewId="0">
      <pane xSplit="3" ySplit="3" topLeftCell="G4" activePane="bottomRight" state="frozen"/>
      <selection pane="topRight" activeCell="D1" sqref="D1"/>
      <selection pane="bottomLeft" activeCell="A3" sqref="A3"/>
      <selection pane="bottomRight" activeCell="B10" sqref="B10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5.33203125" style="2" customWidth="1"/>
    <col min="4" max="15" width="12.83203125" style="2" customWidth="1"/>
    <col min="16" max="16384" width="8.5" style="2"/>
  </cols>
  <sheetData>
    <row r="1" spans="1:15" s="1" customFormat="1" ht="12.75" customHeight="1">
      <c r="A1" s="96" t="s">
        <v>39</v>
      </c>
      <c r="B1" s="96"/>
      <c r="C1" s="97"/>
      <c r="D1" s="11">
        <v>2009</v>
      </c>
      <c r="E1" s="11">
        <v>2009</v>
      </c>
      <c r="F1" s="11">
        <v>2009</v>
      </c>
      <c r="G1" s="12">
        <v>2009</v>
      </c>
      <c r="H1" s="11">
        <v>2010</v>
      </c>
      <c r="I1" s="11">
        <v>2010</v>
      </c>
      <c r="J1" s="11">
        <v>2010</v>
      </c>
      <c r="K1" s="12">
        <v>2010</v>
      </c>
      <c r="L1" s="11">
        <v>2011</v>
      </c>
      <c r="M1" s="11">
        <v>2011</v>
      </c>
      <c r="N1" s="11">
        <v>2011</v>
      </c>
      <c r="O1" s="11">
        <v>2011</v>
      </c>
    </row>
    <row r="2" spans="1:15" s="1" customFormat="1" ht="12.75" customHeight="1">
      <c r="A2" s="96"/>
      <c r="B2" s="96"/>
      <c r="C2" s="97"/>
      <c r="D2" s="13" t="s">
        <v>24</v>
      </c>
      <c r="E2" s="13" t="s">
        <v>25</v>
      </c>
      <c r="F2" s="13" t="s">
        <v>26</v>
      </c>
      <c r="G2" s="14" t="s">
        <v>27</v>
      </c>
      <c r="H2" s="13" t="s">
        <v>24</v>
      </c>
      <c r="I2" s="13" t="s">
        <v>25</v>
      </c>
      <c r="J2" s="13" t="s">
        <v>26</v>
      </c>
      <c r="K2" s="14" t="s">
        <v>27</v>
      </c>
      <c r="L2" s="13" t="s">
        <v>24</v>
      </c>
      <c r="M2" s="13" t="s">
        <v>25</v>
      </c>
      <c r="N2" s="13" t="s">
        <v>26</v>
      </c>
      <c r="O2" s="85" t="s">
        <v>27</v>
      </c>
    </row>
    <row r="3" spans="1:15">
      <c r="A3" s="98"/>
      <c r="B3" s="98"/>
      <c r="C3" s="99"/>
      <c r="D3" s="13"/>
      <c r="E3" s="13"/>
      <c r="F3" s="13"/>
      <c r="G3" s="14"/>
      <c r="H3" s="13"/>
      <c r="I3" s="13"/>
      <c r="J3" s="13"/>
      <c r="K3" s="14"/>
      <c r="L3" s="13"/>
      <c r="M3" s="13"/>
      <c r="N3" s="13"/>
      <c r="O3" s="13"/>
    </row>
    <row r="4" spans="1:15" ht="12.75" customHeight="1">
      <c r="A4" s="31"/>
      <c r="B4" s="31"/>
      <c r="C4" s="19"/>
      <c r="D4" s="32"/>
      <c r="E4" s="33"/>
      <c r="F4" s="32"/>
      <c r="G4" s="42"/>
      <c r="H4" s="32"/>
      <c r="I4" s="33"/>
      <c r="J4" s="32"/>
      <c r="K4" s="42"/>
      <c r="L4" s="32"/>
      <c r="M4" s="33"/>
      <c r="N4" s="32"/>
      <c r="O4" s="33"/>
    </row>
    <row r="5" spans="1:15" ht="12.75" customHeight="1">
      <c r="A5" s="34" t="s">
        <v>6</v>
      </c>
      <c r="B5" s="17"/>
      <c r="C5" s="17"/>
      <c r="D5" s="18">
        <f>+'YTD Group'!D5</f>
        <v>66622</v>
      </c>
      <c r="E5" s="4">
        <f>+'YTD Group'!E5-'YTD Group'!D5</f>
        <v>69079</v>
      </c>
      <c r="F5" s="18">
        <v>70756</v>
      </c>
      <c r="G5" s="43">
        <v>56351</v>
      </c>
      <c r="H5" s="18">
        <v>59207</v>
      </c>
      <c r="I5" s="4">
        <v>63126</v>
      </c>
      <c r="J5" s="18">
        <v>68719</v>
      </c>
      <c r="K5" s="43">
        <v>57252</v>
      </c>
      <c r="L5" s="18">
        <v>61484</v>
      </c>
      <c r="M5" s="4">
        <v>61803</v>
      </c>
      <c r="N5" s="18">
        <v>63966</v>
      </c>
      <c r="O5" s="4">
        <v>57730</v>
      </c>
    </row>
    <row r="6" spans="1:15" ht="12.75" customHeight="1">
      <c r="A6" s="34"/>
      <c r="B6" s="17"/>
      <c r="C6" s="17"/>
      <c r="D6" s="18"/>
      <c r="E6" s="4"/>
      <c r="F6" s="18"/>
      <c r="G6" s="43"/>
      <c r="H6" s="18"/>
      <c r="I6" s="4"/>
      <c r="J6" s="18"/>
      <c r="K6" s="43"/>
      <c r="L6" s="18"/>
      <c r="M6" s="4"/>
      <c r="N6" s="18"/>
      <c r="O6" s="4"/>
    </row>
    <row r="7" spans="1:15" ht="12.75" customHeight="1">
      <c r="A7" s="34" t="s">
        <v>19</v>
      </c>
      <c r="B7" s="17"/>
      <c r="C7" s="17"/>
      <c r="D7" s="18"/>
      <c r="E7" s="4"/>
      <c r="F7" s="18"/>
      <c r="G7" s="43"/>
      <c r="H7" s="18"/>
      <c r="I7" s="4"/>
      <c r="J7" s="18"/>
      <c r="K7" s="43"/>
      <c r="L7" s="18"/>
      <c r="M7" s="4"/>
      <c r="N7" s="18"/>
      <c r="O7" s="4"/>
    </row>
    <row r="8" spans="1:15" ht="12.75" customHeight="1">
      <c r="A8" s="34"/>
      <c r="B8" s="17" t="s">
        <v>7</v>
      </c>
      <c r="C8" s="17"/>
      <c r="D8" s="18">
        <f>'YTD Group'!D8</f>
        <v>1696</v>
      </c>
      <c r="E8" s="4">
        <f>'YTD Group'!E8-'YTD Group'!D8</f>
        <v>1928</v>
      </c>
      <c r="F8" s="18">
        <v>1522</v>
      </c>
      <c r="G8" s="43">
        <v>1252</v>
      </c>
      <c r="H8" s="18">
        <v>511</v>
      </c>
      <c r="I8" s="4">
        <v>840</v>
      </c>
      <c r="J8" s="18">
        <v>684</v>
      </c>
      <c r="K8" s="43">
        <v>278</v>
      </c>
      <c r="L8" s="18">
        <v>411</v>
      </c>
      <c r="M8" s="4">
        <v>10630</v>
      </c>
      <c r="N8" s="18">
        <v>5698</v>
      </c>
      <c r="O8" s="4">
        <v>746</v>
      </c>
    </row>
    <row r="9" spans="1:15" ht="12.75" customHeight="1">
      <c r="A9" s="34"/>
      <c r="B9" s="17" t="s">
        <v>48</v>
      </c>
      <c r="C9" s="17"/>
      <c r="D9" s="18">
        <f>'YTD Group'!D9</f>
        <v>356</v>
      </c>
      <c r="E9" s="4">
        <f>'YTD Group'!E9-'YTD Group'!D9</f>
        <v>627</v>
      </c>
      <c r="F9" s="18">
        <v>-1931</v>
      </c>
      <c r="G9" s="43">
        <v>8305</v>
      </c>
      <c r="H9" s="18">
        <v>1030</v>
      </c>
      <c r="I9" s="4">
        <v>446</v>
      </c>
      <c r="J9" s="18">
        <v>599</v>
      </c>
      <c r="K9" s="43">
        <v>3980</v>
      </c>
      <c r="L9" s="18">
        <v>1486</v>
      </c>
      <c r="M9" s="4">
        <v>271</v>
      </c>
      <c r="N9" s="18">
        <v>352</v>
      </c>
      <c r="O9" s="4">
        <v>3957</v>
      </c>
    </row>
    <row r="10" spans="1:15" ht="12.75" customHeight="1">
      <c r="A10" s="34"/>
      <c r="B10" s="34" t="s">
        <v>36</v>
      </c>
      <c r="C10" s="17"/>
      <c r="D10" s="18">
        <f>'YTD Group'!D10</f>
        <v>0</v>
      </c>
      <c r="E10" s="4">
        <f>'YTD Group'!E10-'YTD Group'!D10</f>
        <v>0</v>
      </c>
      <c r="F10" s="18">
        <v>0</v>
      </c>
      <c r="G10" s="43">
        <v>0</v>
      </c>
      <c r="H10" s="18">
        <v>0</v>
      </c>
      <c r="I10" s="4">
        <v>0</v>
      </c>
      <c r="J10" s="18">
        <v>0</v>
      </c>
      <c r="K10" s="43">
        <v>26970</v>
      </c>
      <c r="L10" s="18">
        <v>6341</v>
      </c>
      <c r="M10" s="4">
        <v>6345</v>
      </c>
      <c r="N10" s="18">
        <v>6320</v>
      </c>
      <c r="O10" s="4">
        <v>6344</v>
      </c>
    </row>
    <row r="11" spans="1:15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  <c r="K11" s="43"/>
      <c r="L11" s="18"/>
      <c r="M11" s="4"/>
      <c r="N11" s="18"/>
      <c r="O11" s="4"/>
    </row>
    <row r="12" spans="1:15" ht="12.75" customHeight="1">
      <c r="A12" s="34" t="s">
        <v>3</v>
      </c>
      <c r="B12" s="17"/>
      <c r="C12" s="17"/>
      <c r="D12" s="18">
        <f t="shared" ref="D12:L12" si="0">D5-(D8+D9+D10)</f>
        <v>64570</v>
      </c>
      <c r="E12" s="4">
        <f t="shared" si="0"/>
        <v>66524</v>
      </c>
      <c r="F12" s="18">
        <f t="shared" si="0"/>
        <v>71165</v>
      </c>
      <c r="G12" s="43">
        <f t="shared" si="0"/>
        <v>46794</v>
      </c>
      <c r="H12" s="18">
        <f t="shared" si="0"/>
        <v>57666</v>
      </c>
      <c r="I12" s="4">
        <f t="shared" si="0"/>
        <v>61840</v>
      </c>
      <c r="J12" s="18">
        <f t="shared" si="0"/>
        <v>67436</v>
      </c>
      <c r="K12" s="43">
        <f t="shared" si="0"/>
        <v>26024</v>
      </c>
      <c r="L12" s="18">
        <f t="shared" si="0"/>
        <v>53246</v>
      </c>
      <c r="M12" s="4">
        <f>M5-(M8+M9+M10)</f>
        <v>44557</v>
      </c>
      <c r="N12" s="18">
        <f>N5-(N8+N9+N10)</f>
        <v>51596</v>
      </c>
      <c r="O12" s="4">
        <f>O5-(O8+O9+O10)</f>
        <v>46683</v>
      </c>
    </row>
    <row r="13" spans="1:15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  <c r="K13" s="43"/>
      <c r="L13" s="18"/>
      <c r="M13" s="4"/>
      <c r="N13" s="18"/>
      <c r="O13" s="4"/>
    </row>
    <row r="14" spans="1:15" ht="12.75" customHeight="1">
      <c r="A14" s="35" t="s">
        <v>5</v>
      </c>
      <c r="B14" s="19" t="s">
        <v>1</v>
      </c>
      <c r="C14" s="19"/>
      <c r="D14" s="18">
        <v>-24786</v>
      </c>
      <c r="E14" s="4">
        <v>-26175</v>
      </c>
      <c r="F14" s="18">
        <v>-25376</v>
      </c>
      <c r="G14" s="43">
        <v>-25583</v>
      </c>
      <c r="H14" s="18">
        <v>-24140</v>
      </c>
      <c r="I14" s="4">
        <v>-25285</v>
      </c>
      <c r="J14" s="18">
        <v>-24803</v>
      </c>
      <c r="K14" s="43">
        <v>-26644</v>
      </c>
      <c r="L14" s="18">
        <v>-23994</v>
      </c>
      <c r="M14" s="4">
        <v>-25285</v>
      </c>
      <c r="N14" s="18">
        <v>-24043</v>
      </c>
      <c r="O14" s="4">
        <v>-60854</v>
      </c>
    </row>
    <row r="15" spans="1:15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  <c r="K15" s="43"/>
      <c r="L15" s="18"/>
      <c r="M15" s="4"/>
      <c r="N15" s="18"/>
      <c r="O15" s="4"/>
    </row>
    <row r="16" spans="1:15" ht="12.75" customHeight="1">
      <c r="A16" s="34" t="s">
        <v>2</v>
      </c>
      <c r="B16" s="17"/>
      <c r="C16" s="17"/>
      <c r="D16" s="18">
        <f>D12+D14</f>
        <v>39784</v>
      </c>
      <c r="E16" s="4">
        <f t="shared" ref="E16:N16" si="1">E12+E14</f>
        <v>40349</v>
      </c>
      <c r="F16" s="18">
        <f t="shared" si="1"/>
        <v>45789</v>
      </c>
      <c r="G16" s="43">
        <f t="shared" si="1"/>
        <v>21211</v>
      </c>
      <c r="H16" s="18">
        <f t="shared" si="1"/>
        <v>33526</v>
      </c>
      <c r="I16" s="4">
        <f t="shared" si="1"/>
        <v>36555</v>
      </c>
      <c r="J16" s="18">
        <f>J12+J14</f>
        <v>42633</v>
      </c>
      <c r="K16" s="43">
        <f t="shared" si="1"/>
        <v>-620</v>
      </c>
      <c r="L16" s="18">
        <f>L12+L14</f>
        <v>29252</v>
      </c>
      <c r="M16" s="4">
        <f t="shared" si="1"/>
        <v>19272</v>
      </c>
      <c r="N16" s="18">
        <f t="shared" si="1"/>
        <v>27553</v>
      </c>
      <c r="O16" s="4">
        <f>O12+O14</f>
        <v>-14171</v>
      </c>
    </row>
    <row r="17" spans="1:15" ht="12.75" customHeight="1">
      <c r="A17" s="34"/>
      <c r="B17" s="17"/>
      <c r="C17" s="17"/>
      <c r="D17" s="18"/>
      <c r="E17" s="4"/>
      <c r="F17" s="18"/>
      <c r="G17" s="43"/>
      <c r="H17" s="18"/>
      <c r="I17" s="4"/>
      <c r="J17" s="18"/>
      <c r="K17" s="43"/>
      <c r="L17" s="18"/>
      <c r="M17" s="4"/>
      <c r="N17" s="18"/>
      <c r="O17" s="4"/>
    </row>
    <row r="18" spans="1:15" ht="12.75" customHeight="1">
      <c r="A18" s="19" t="s">
        <v>0</v>
      </c>
      <c r="B18" s="19"/>
      <c r="C18" s="19"/>
      <c r="D18" s="18">
        <v>159409</v>
      </c>
      <c r="E18" s="4">
        <v>161095</v>
      </c>
      <c r="F18" s="18">
        <v>160110</v>
      </c>
      <c r="G18" s="43">
        <v>163375</v>
      </c>
      <c r="H18" s="18">
        <v>147374</v>
      </c>
      <c r="I18" s="4">
        <v>150460</v>
      </c>
      <c r="J18" s="18">
        <v>154768</v>
      </c>
      <c r="K18" s="43">
        <v>156977</v>
      </c>
      <c r="L18" s="18">
        <v>142507</v>
      </c>
      <c r="M18" s="4">
        <v>143566</v>
      </c>
      <c r="N18" s="18">
        <v>152120</v>
      </c>
      <c r="O18" s="4">
        <v>159424</v>
      </c>
    </row>
    <row r="19" spans="1:15" ht="12.75" customHeight="1">
      <c r="A19" s="34"/>
      <c r="B19" s="17"/>
      <c r="C19" s="17"/>
      <c r="D19" s="18"/>
      <c r="E19" s="4"/>
      <c r="F19" s="18"/>
      <c r="G19" s="43"/>
      <c r="H19" s="18"/>
      <c r="I19" s="4"/>
      <c r="J19" s="18"/>
      <c r="K19" s="43"/>
      <c r="L19" s="18"/>
      <c r="M19" s="4"/>
      <c r="N19" s="18"/>
      <c r="O19" s="4"/>
    </row>
    <row r="20" spans="1:15" s="6" customFormat="1" ht="12.75" customHeight="1">
      <c r="A20" s="34" t="s">
        <v>8</v>
      </c>
      <c r="B20" s="17"/>
      <c r="C20" s="17"/>
      <c r="D20" s="20">
        <f t="shared" ref="D20:L20" si="2">D5/D18</f>
        <v>0.41793123349371741</v>
      </c>
      <c r="E20" s="5">
        <f t="shared" si="2"/>
        <v>0.42880908780533228</v>
      </c>
      <c r="F20" s="20">
        <f t="shared" si="2"/>
        <v>0.44192117918930734</v>
      </c>
      <c r="G20" s="44">
        <f t="shared" si="2"/>
        <v>0.34491813312930375</v>
      </c>
      <c r="H20" s="20">
        <f t="shared" si="2"/>
        <v>0.4017465767367378</v>
      </c>
      <c r="I20" s="5">
        <f t="shared" si="2"/>
        <v>0.41955336966635648</v>
      </c>
      <c r="J20" s="20">
        <f t="shared" si="2"/>
        <v>0.4440129742582446</v>
      </c>
      <c r="K20" s="44">
        <f t="shared" si="2"/>
        <v>0.36471585009268875</v>
      </c>
      <c r="L20" s="20">
        <f t="shared" si="2"/>
        <v>0.43144547285396506</v>
      </c>
      <c r="M20" s="5">
        <f t="shared" ref="M20" si="3">M5/M18</f>
        <v>0.4304849337586894</v>
      </c>
      <c r="N20" s="20">
        <f>N5/N18</f>
        <v>0.42049697607152248</v>
      </c>
      <c r="O20" s="5">
        <f>O5/O18</f>
        <v>0.36211611802488958</v>
      </c>
    </row>
    <row r="21" spans="1:15" s="6" customFormat="1" ht="12.75" customHeight="1">
      <c r="A21" s="36" t="s">
        <v>4</v>
      </c>
      <c r="B21" s="37"/>
      <c r="C21" s="37"/>
      <c r="D21" s="38">
        <f t="shared" ref="D21:I21" si="4">D12/D18</f>
        <v>0.40505868551963814</v>
      </c>
      <c r="E21" s="39">
        <f t="shared" si="4"/>
        <v>0.41294888109500605</v>
      </c>
      <c r="F21" s="38">
        <f t="shared" si="4"/>
        <v>0.44447567297482982</v>
      </c>
      <c r="G21" s="45">
        <f t="shared" si="4"/>
        <v>0.28642081101759753</v>
      </c>
      <c r="H21" s="38">
        <f t="shared" si="4"/>
        <v>0.39129018687149703</v>
      </c>
      <c r="I21" s="39">
        <f t="shared" si="4"/>
        <v>0.41100624750764325</v>
      </c>
      <c r="J21" s="38">
        <f>J12/J18</f>
        <v>0.43572314690375269</v>
      </c>
      <c r="K21" s="45">
        <f>K12/K18</f>
        <v>0.16578224835485453</v>
      </c>
      <c r="L21" s="38">
        <f>L12/L18</f>
        <v>0.37363778621401056</v>
      </c>
      <c r="M21" s="39">
        <f t="shared" ref="M21" si="5">M12/M18</f>
        <v>0.31035899864870514</v>
      </c>
      <c r="N21" s="38">
        <f>N12/N18</f>
        <v>0.33917959505653433</v>
      </c>
      <c r="O21" s="39">
        <f>O12/O18</f>
        <v>0.2928229124849458</v>
      </c>
    </row>
    <row r="22" spans="1:15" s="6" customFormat="1" ht="12.75" customHeight="1">
      <c r="A22" s="75"/>
      <c r="B22" s="76"/>
      <c r="C22" s="76"/>
      <c r="D22" s="20"/>
      <c r="E22" s="5"/>
      <c r="F22" s="20"/>
      <c r="G22" s="44"/>
      <c r="H22" s="20"/>
      <c r="I22" s="5"/>
      <c r="J22" s="20"/>
      <c r="K22" s="44"/>
      <c r="L22" s="20"/>
      <c r="M22" s="5"/>
      <c r="N22" s="20"/>
      <c r="O22" s="5"/>
    </row>
    <row r="23" spans="1:15">
      <c r="A23" s="15" t="s">
        <v>37</v>
      </c>
      <c r="B23" s="22"/>
      <c r="C23" s="22"/>
      <c r="D23" s="22"/>
      <c r="F23" s="22"/>
      <c r="G23" s="46"/>
      <c r="H23" s="22"/>
      <c r="J23" s="22"/>
      <c r="K23" s="46"/>
      <c r="L23" s="22"/>
      <c r="N23" s="22"/>
    </row>
    <row r="24" spans="1:15">
      <c r="A24" s="40"/>
      <c r="B24" s="41"/>
      <c r="C24" s="25"/>
      <c r="D24" s="18"/>
      <c r="E24" s="4"/>
      <c r="F24" s="18"/>
      <c r="G24" s="43"/>
      <c r="H24" s="18"/>
      <c r="I24" s="4"/>
      <c r="J24" s="18"/>
      <c r="K24" s="43"/>
      <c r="L24" s="18"/>
      <c r="M24" s="4"/>
      <c r="N24" s="18"/>
      <c r="O24" s="4"/>
    </row>
    <row r="25" spans="1:15">
      <c r="A25" s="40"/>
      <c r="B25" s="17" t="s">
        <v>32</v>
      </c>
      <c r="C25" s="26"/>
      <c r="D25" s="18">
        <v>50536</v>
      </c>
      <c r="E25" s="4">
        <v>38472</v>
      </c>
      <c r="F25" s="18">
        <v>58706</v>
      </c>
      <c r="G25" s="43">
        <v>46081</v>
      </c>
      <c r="H25" s="18">
        <v>39817</v>
      </c>
      <c r="I25" s="4">
        <v>52536</v>
      </c>
      <c r="J25" s="18">
        <v>55832</v>
      </c>
      <c r="K25" s="43">
        <v>16485</v>
      </c>
      <c r="L25" s="18">
        <v>44620</v>
      </c>
      <c r="M25" s="4">
        <v>50844</v>
      </c>
      <c r="N25" s="18">
        <v>38769</v>
      </c>
      <c r="O25" s="4">
        <v>34548</v>
      </c>
    </row>
    <row r="26" spans="1:15" ht="12.75" customHeight="1">
      <c r="A26" s="34"/>
      <c r="B26" s="17" t="s">
        <v>33</v>
      </c>
      <c r="C26" s="17"/>
      <c r="D26" s="18">
        <v>-40879</v>
      </c>
      <c r="E26" s="4">
        <v>-19008</v>
      </c>
      <c r="F26" s="18">
        <v>-38947</v>
      </c>
      <c r="G26" s="43">
        <v>-31465</v>
      </c>
      <c r="H26" s="18">
        <v>18370</v>
      </c>
      <c r="I26" s="4">
        <v>-40178</v>
      </c>
      <c r="J26" s="18">
        <v>2930</v>
      </c>
      <c r="K26" s="43">
        <v>-33970</v>
      </c>
      <c r="L26" s="18">
        <v>-25775</v>
      </c>
      <c r="M26" s="4">
        <v>5562</v>
      </c>
      <c r="N26" s="18">
        <v>-21204</v>
      </c>
      <c r="O26" s="4">
        <v>-36335</v>
      </c>
    </row>
    <row r="27" spans="1:15" s="1" customFormat="1">
      <c r="A27" s="27"/>
      <c r="B27" s="17" t="s">
        <v>34</v>
      </c>
      <c r="C27" s="28"/>
      <c r="D27" s="18">
        <v>-11660</v>
      </c>
      <c r="E27" s="4">
        <v>10786</v>
      </c>
      <c r="F27" s="18">
        <v>-14254</v>
      </c>
      <c r="G27" s="43">
        <v>-3419</v>
      </c>
      <c r="H27" s="18">
        <v>39174</v>
      </c>
      <c r="I27" s="4">
        <v>-22054</v>
      </c>
      <c r="J27" s="18">
        <v>22464</v>
      </c>
      <c r="K27" s="43">
        <v>-5257</v>
      </c>
      <c r="L27" s="18">
        <v>-8160</v>
      </c>
      <c r="M27" s="4">
        <v>19573</v>
      </c>
      <c r="N27" s="18">
        <v>-4304</v>
      </c>
      <c r="O27" s="4">
        <v>-8106</v>
      </c>
    </row>
    <row r="28" spans="1:15" ht="13.5" thickBot="1">
      <c r="A28" s="69" t="s">
        <v>35</v>
      </c>
      <c r="B28" s="70"/>
      <c r="C28" s="71"/>
      <c r="D28" s="73">
        <f t="shared" ref="D28:I28" si="6">+D25+D26-D27</f>
        <v>21317</v>
      </c>
      <c r="E28" s="72">
        <f t="shared" si="6"/>
        <v>8678</v>
      </c>
      <c r="F28" s="73">
        <f t="shared" si="6"/>
        <v>34013</v>
      </c>
      <c r="G28" s="74">
        <f t="shared" si="6"/>
        <v>18035</v>
      </c>
      <c r="H28" s="73">
        <f t="shared" si="6"/>
        <v>19013</v>
      </c>
      <c r="I28" s="72">
        <f t="shared" si="6"/>
        <v>34412</v>
      </c>
      <c r="J28" s="73">
        <f t="shared" ref="J28:N28" si="7">+J25+J26-J27</f>
        <v>36298</v>
      </c>
      <c r="K28" s="74">
        <f t="shared" si="7"/>
        <v>-12228</v>
      </c>
      <c r="L28" s="73">
        <f t="shared" si="7"/>
        <v>27005</v>
      </c>
      <c r="M28" s="72">
        <f t="shared" si="7"/>
        <v>36833</v>
      </c>
      <c r="N28" s="73">
        <f t="shared" si="7"/>
        <v>21869</v>
      </c>
      <c r="O28" s="72">
        <f>+O25+O26-O27</f>
        <v>6319</v>
      </c>
    </row>
    <row r="29" spans="1:15" ht="13.5" thickTop="1"/>
    <row r="30" spans="1:15" s="10" customFormat="1">
      <c r="A30" s="10" t="s">
        <v>14</v>
      </c>
    </row>
    <row r="31" spans="1:15" s="10" customFormat="1">
      <c r="A31" s="10" t="s">
        <v>40</v>
      </c>
    </row>
    <row r="32" spans="1:15" s="10" customFormat="1">
      <c r="A32" s="10" t="s">
        <v>29</v>
      </c>
    </row>
    <row r="33" spans="1:1" s="10" customFormat="1">
      <c r="A33" s="10" t="s">
        <v>30</v>
      </c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64"/>
  <sheetViews>
    <sheetView showGridLines="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H47" sqref="H47"/>
    </sheetView>
  </sheetViews>
  <sheetFormatPr defaultColWidth="8.5" defaultRowHeight="12.75"/>
  <cols>
    <col min="1" max="1" width="3.5" style="2" customWidth="1"/>
    <col min="2" max="2" width="23.6640625" style="2" customWidth="1"/>
    <col min="3" max="3" width="43.83203125" style="2" customWidth="1"/>
    <col min="4" max="11" width="12.83203125" style="2" customWidth="1"/>
    <col min="12" max="16384" width="8.5" style="2"/>
  </cols>
  <sheetData>
    <row r="1" spans="1:12">
      <c r="A1" s="96" t="s">
        <v>23</v>
      </c>
      <c r="B1" s="96"/>
      <c r="C1" s="96"/>
      <c r="D1" s="11">
        <v>2010</v>
      </c>
      <c r="E1" s="11">
        <v>2010</v>
      </c>
      <c r="F1" s="11">
        <v>2010</v>
      </c>
      <c r="G1" s="12">
        <v>2010</v>
      </c>
      <c r="H1" s="11">
        <v>2011</v>
      </c>
      <c r="I1" s="11">
        <v>2011</v>
      </c>
      <c r="J1" s="11">
        <v>2011</v>
      </c>
      <c r="K1" s="11">
        <v>2011</v>
      </c>
    </row>
    <row r="2" spans="1:12">
      <c r="A2" s="96"/>
      <c r="B2" s="96"/>
      <c r="C2" s="96"/>
      <c r="D2" s="13" t="s">
        <v>24</v>
      </c>
      <c r="E2" s="13" t="s">
        <v>25</v>
      </c>
      <c r="F2" s="13" t="s">
        <v>26</v>
      </c>
      <c r="G2" s="14" t="s">
        <v>27</v>
      </c>
      <c r="H2" s="13" t="s">
        <v>24</v>
      </c>
      <c r="I2" s="13" t="s">
        <v>25</v>
      </c>
      <c r="J2" s="13" t="s">
        <v>26</v>
      </c>
      <c r="K2" s="85" t="s">
        <v>27</v>
      </c>
    </row>
    <row r="3" spans="1:12">
      <c r="A3" s="96"/>
      <c r="B3" s="96"/>
      <c r="C3" s="96"/>
      <c r="D3" s="78" t="s">
        <v>31</v>
      </c>
      <c r="E3" s="78" t="s">
        <v>31</v>
      </c>
      <c r="F3" s="78" t="s">
        <v>31</v>
      </c>
      <c r="G3" s="78" t="s">
        <v>31</v>
      </c>
      <c r="H3" s="79"/>
      <c r="I3" s="78"/>
      <c r="J3" s="78"/>
      <c r="K3" s="78"/>
    </row>
    <row r="4" spans="1:12" ht="7.5" customHeight="1">
      <c r="A4" s="16"/>
      <c r="B4" s="23"/>
      <c r="C4" s="21"/>
      <c r="D4" s="24"/>
      <c r="E4" s="3"/>
      <c r="F4" s="24"/>
      <c r="G4" s="42"/>
      <c r="H4" s="24"/>
      <c r="I4" s="3"/>
      <c r="J4" s="24"/>
      <c r="K4" s="3"/>
    </row>
    <row r="5" spans="1:12" s="54" customFormat="1" ht="15.75">
      <c r="A5" s="57" t="s">
        <v>43</v>
      </c>
      <c r="B5" s="23"/>
      <c r="C5" s="21"/>
      <c r="D5" s="24"/>
      <c r="E5" s="3"/>
      <c r="F5" s="24"/>
      <c r="G5" s="42"/>
      <c r="H5" s="24"/>
      <c r="I5" s="3"/>
      <c r="J5" s="24"/>
      <c r="K5" s="3"/>
    </row>
    <row r="6" spans="1:12" ht="11.25" customHeight="1">
      <c r="A6" s="23"/>
      <c r="B6" s="23"/>
      <c r="C6" s="21"/>
      <c r="D6" s="24"/>
      <c r="E6" s="3"/>
      <c r="F6" s="24"/>
      <c r="G6" s="42"/>
      <c r="H6" s="24"/>
      <c r="I6" s="3"/>
      <c r="J6" s="24"/>
      <c r="K6" s="3"/>
    </row>
    <row r="7" spans="1:12" ht="12.75" customHeight="1">
      <c r="A7" s="34" t="s">
        <v>6</v>
      </c>
      <c r="B7" s="17"/>
      <c r="C7" s="17"/>
      <c r="D7" s="18">
        <v>41235</v>
      </c>
      <c r="E7" s="4">
        <v>85709</v>
      </c>
      <c r="F7" s="18">
        <v>134055</v>
      </c>
      <c r="G7" s="82">
        <v>173799</v>
      </c>
      <c r="H7" s="18">
        <v>44499</v>
      </c>
      <c r="I7" s="4">
        <v>88512</v>
      </c>
      <c r="J7" s="18">
        <v>133210</v>
      </c>
      <c r="K7" s="4">
        <v>171819</v>
      </c>
      <c r="L7" s="95"/>
    </row>
    <row r="8" spans="1:12" ht="12.75" customHeight="1">
      <c r="A8" s="34"/>
      <c r="B8" s="17"/>
      <c r="C8" s="17"/>
      <c r="D8" s="18"/>
      <c r="E8" s="4"/>
      <c r="F8" s="18"/>
      <c r="G8" s="43"/>
      <c r="H8" s="18"/>
      <c r="I8" s="4"/>
      <c r="J8" s="18"/>
      <c r="K8" s="4"/>
    </row>
    <row r="9" spans="1:12" ht="12.75" customHeight="1">
      <c r="A9" s="34" t="s">
        <v>19</v>
      </c>
      <c r="B9" s="17"/>
      <c r="C9" s="17"/>
      <c r="D9" s="18"/>
      <c r="E9" s="4"/>
      <c r="F9" s="18"/>
      <c r="G9" s="43"/>
      <c r="H9" s="18"/>
      <c r="I9" s="4"/>
      <c r="J9" s="18"/>
      <c r="K9" s="4"/>
    </row>
    <row r="10" spans="1:12" ht="12.75" customHeight="1">
      <c r="A10" s="34"/>
      <c r="B10" s="17" t="s">
        <v>42</v>
      </c>
      <c r="C10" s="17"/>
      <c r="D10" s="18">
        <v>6268</v>
      </c>
      <c r="E10" s="4">
        <v>13252</v>
      </c>
      <c r="F10" s="18">
        <v>19837</v>
      </c>
      <c r="G10" s="43">
        <v>28890</v>
      </c>
      <c r="H10" s="18">
        <v>6205</v>
      </c>
      <c r="I10" s="4">
        <v>22499</v>
      </c>
      <c r="J10" s="18">
        <v>33793</v>
      </c>
      <c r="K10" s="4">
        <v>43596</v>
      </c>
    </row>
    <row r="11" spans="1:12" ht="12.75" customHeight="1">
      <c r="A11" s="34"/>
      <c r="B11" s="17"/>
      <c r="C11" s="17"/>
      <c r="D11" s="18"/>
      <c r="E11" s="4"/>
      <c r="F11" s="18"/>
      <c r="G11" s="43"/>
      <c r="H11" s="18"/>
      <c r="I11" s="4"/>
      <c r="J11" s="18"/>
      <c r="K11" s="4"/>
    </row>
    <row r="12" spans="1:12" ht="12.75" customHeight="1">
      <c r="A12" s="34" t="s">
        <v>3</v>
      </c>
      <c r="B12" s="17"/>
      <c r="C12" s="17"/>
      <c r="D12" s="18">
        <f t="shared" ref="D12:E12" si="0">D7-D10</f>
        <v>34967</v>
      </c>
      <c r="E12" s="4">
        <f t="shared" si="0"/>
        <v>72457</v>
      </c>
      <c r="F12" s="18">
        <f>F7-F10</f>
        <v>114218</v>
      </c>
      <c r="G12" s="82">
        <f>G7-G10</f>
        <v>144909</v>
      </c>
      <c r="H12" s="18">
        <f>H7-H10</f>
        <v>38294</v>
      </c>
      <c r="I12" s="4">
        <f t="shared" ref="I12:K12" si="1">I7-I10</f>
        <v>66013</v>
      </c>
      <c r="J12" s="18">
        <f>J7-J10</f>
        <v>99417</v>
      </c>
      <c r="K12" s="4">
        <f t="shared" si="1"/>
        <v>128223</v>
      </c>
      <c r="L12" s="95"/>
    </row>
    <row r="13" spans="1:12" ht="12.75" customHeight="1">
      <c r="A13" s="34"/>
      <c r="B13" s="17"/>
      <c r="C13" s="17"/>
      <c r="D13" s="18"/>
      <c r="E13" s="4"/>
      <c r="F13" s="18"/>
      <c r="G13" s="43"/>
      <c r="H13" s="18"/>
      <c r="I13" s="4"/>
      <c r="J13" s="18"/>
      <c r="K13" s="4"/>
    </row>
    <row r="14" spans="1:12" ht="12.75" customHeight="1">
      <c r="A14" s="19" t="s">
        <v>0</v>
      </c>
      <c r="B14" s="19"/>
      <c r="C14" s="19"/>
      <c r="D14" s="18">
        <v>104709</v>
      </c>
      <c r="E14" s="4">
        <v>212070</v>
      </c>
      <c r="F14" s="18">
        <v>321177</v>
      </c>
      <c r="G14" s="82">
        <v>432054</v>
      </c>
      <c r="H14" s="18">
        <v>101132</v>
      </c>
      <c r="I14" s="4">
        <v>205108</v>
      </c>
      <c r="J14" s="18">
        <v>311366</v>
      </c>
      <c r="K14" s="4">
        <v>422794</v>
      </c>
      <c r="L14" s="95"/>
    </row>
    <row r="15" spans="1:12" ht="12.75" customHeight="1">
      <c r="A15" s="34"/>
      <c r="B15" s="17"/>
      <c r="C15" s="17"/>
      <c r="D15" s="18"/>
      <c r="E15" s="4"/>
      <c r="F15" s="18"/>
      <c r="G15" s="43"/>
      <c r="H15" s="18"/>
      <c r="I15" s="4"/>
      <c r="J15" s="18"/>
      <c r="K15" s="4"/>
    </row>
    <row r="16" spans="1:12" s="6" customFormat="1" ht="12.75" customHeight="1">
      <c r="A16" s="34" t="s">
        <v>8</v>
      </c>
      <c r="B16" s="17"/>
      <c r="C16" s="17"/>
      <c r="D16" s="20">
        <f t="shared" ref="D16:E16" si="2">D7/D14</f>
        <v>0.39380569005529609</v>
      </c>
      <c r="E16" s="5">
        <f t="shared" si="2"/>
        <v>0.40415428867826664</v>
      </c>
      <c r="F16" s="20">
        <f>F7/F14</f>
        <v>0.41738667463734952</v>
      </c>
      <c r="G16" s="44">
        <f>G7/G14</f>
        <v>0.40226221722284716</v>
      </c>
      <c r="H16" s="20">
        <f>H7/H14</f>
        <v>0.4400090970217142</v>
      </c>
      <c r="I16" s="5">
        <f t="shared" ref="I16:K16" si="3">I7/I14</f>
        <v>0.4315385065428945</v>
      </c>
      <c r="J16" s="20">
        <f>J7/J14</f>
        <v>0.42782448950752489</v>
      </c>
      <c r="K16" s="5">
        <f t="shared" si="3"/>
        <v>0.40638940003878959</v>
      </c>
    </row>
    <row r="17" spans="1:12" s="6" customFormat="1" ht="12.75" customHeight="1" thickBot="1">
      <c r="A17" s="49" t="s">
        <v>4</v>
      </c>
      <c r="B17" s="50"/>
      <c r="C17" s="50"/>
      <c r="D17" s="51">
        <f t="shared" ref="D17:E17" si="4">D12/D14</f>
        <v>0.33394455108920912</v>
      </c>
      <c r="E17" s="52">
        <f t="shared" si="4"/>
        <v>0.34166548781062855</v>
      </c>
      <c r="F17" s="51">
        <f>F12/F14</f>
        <v>0.35562322333168317</v>
      </c>
      <c r="G17" s="53">
        <f>G12/G14</f>
        <v>0.33539557555305588</v>
      </c>
      <c r="H17" s="51">
        <f t="shared" ref="H17" si="5">H12/H14</f>
        <v>0.37865364078629909</v>
      </c>
      <c r="I17" s="52">
        <f>I12/I14</f>
        <v>0.32184507674005891</v>
      </c>
      <c r="J17" s="51">
        <f>J12/J14</f>
        <v>0.31929305062209745</v>
      </c>
      <c r="K17" s="52">
        <f>K12/K14</f>
        <v>0.30327535395488109</v>
      </c>
    </row>
    <row r="18" spans="1:12" ht="7.5" customHeight="1" thickTop="1">
      <c r="A18" s="21"/>
      <c r="B18" s="21"/>
      <c r="C18" s="21"/>
      <c r="D18" s="58"/>
      <c r="E18" s="55"/>
      <c r="F18" s="58"/>
      <c r="G18" s="56"/>
      <c r="H18" s="58"/>
      <c r="I18" s="55"/>
      <c r="J18" s="58"/>
      <c r="K18" s="55"/>
    </row>
    <row r="19" spans="1:12" s="54" customFormat="1" ht="15.75">
      <c r="A19" s="57" t="s">
        <v>44</v>
      </c>
      <c r="B19" s="23"/>
      <c r="C19" s="21"/>
      <c r="D19" s="24"/>
      <c r="E19" s="3"/>
      <c r="F19" s="24"/>
      <c r="G19" s="42"/>
      <c r="H19" s="24"/>
      <c r="I19" s="3"/>
      <c r="J19" s="24"/>
      <c r="K19" s="3"/>
    </row>
    <row r="20" spans="1:12" ht="11.25" customHeight="1">
      <c r="A20" s="31"/>
      <c r="B20" s="31"/>
      <c r="C20" s="19"/>
      <c r="D20" s="32"/>
      <c r="E20" s="33"/>
      <c r="F20" s="32"/>
      <c r="G20" s="42"/>
      <c r="H20" s="32"/>
      <c r="I20" s="33"/>
      <c r="J20" s="32"/>
      <c r="K20" s="33"/>
    </row>
    <row r="21" spans="1:12" ht="12.75" customHeight="1">
      <c r="A21" s="34" t="s">
        <v>6</v>
      </c>
      <c r="B21" s="17"/>
      <c r="C21" s="17"/>
      <c r="D21" s="18">
        <v>5062</v>
      </c>
      <c r="E21" s="4">
        <v>10175</v>
      </c>
      <c r="F21" s="18">
        <v>14101</v>
      </c>
      <c r="G21" s="43">
        <v>19912</v>
      </c>
      <c r="H21" s="18">
        <v>4906</v>
      </c>
      <c r="I21" s="4">
        <v>10299</v>
      </c>
      <c r="J21" s="18">
        <v>15628</v>
      </c>
      <c r="K21" s="4">
        <v>22534</v>
      </c>
      <c r="L21" s="95"/>
    </row>
    <row r="22" spans="1:12" ht="12.75" customHeight="1">
      <c r="A22" s="34"/>
      <c r="B22" s="17"/>
      <c r="C22" s="17"/>
      <c r="D22" s="18"/>
      <c r="E22" s="4"/>
      <c r="F22" s="18"/>
      <c r="G22" s="43"/>
      <c r="H22" s="18"/>
      <c r="I22" s="4"/>
      <c r="J22" s="18"/>
      <c r="K22" s="4"/>
    </row>
    <row r="23" spans="1:12" ht="12.75" customHeight="1">
      <c r="A23" s="34" t="s">
        <v>19</v>
      </c>
      <c r="B23" s="17"/>
      <c r="C23" s="17"/>
      <c r="D23" s="18"/>
      <c r="E23" s="4"/>
      <c r="F23" s="18"/>
      <c r="G23" s="43"/>
      <c r="H23" s="18"/>
      <c r="I23" s="4"/>
      <c r="J23" s="18"/>
      <c r="K23" s="4"/>
    </row>
    <row r="24" spans="1:12" ht="12.75" customHeight="1">
      <c r="A24" s="34"/>
      <c r="B24" s="17" t="s">
        <v>41</v>
      </c>
      <c r="C24" s="17"/>
      <c r="D24" s="18">
        <v>1054</v>
      </c>
      <c r="E24" s="4">
        <v>1996</v>
      </c>
      <c r="F24" s="18">
        <v>3311</v>
      </c>
      <c r="G24" s="43">
        <v>5156</v>
      </c>
      <c r="H24" s="18">
        <v>1053</v>
      </c>
      <c r="I24" s="4">
        <v>2005</v>
      </c>
      <c r="J24" s="18">
        <v>3081</v>
      </c>
      <c r="K24" s="4">
        <v>4090</v>
      </c>
    </row>
    <row r="25" spans="1:12" ht="12.75" customHeight="1">
      <c r="A25" s="34"/>
      <c r="B25" s="17"/>
      <c r="C25" s="17"/>
      <c r="D25" s="18"/>
      <c r="E25" s="4"/>
      <c r="F25" s="18"/>
      <c r="G25" s="43"/>
      <c r="H25" s="18"/>
      <c r="I25" s="4"/>
      <c r="J25" s="18"/>
      <c r="K25" s="4"/>
    </row>
    <row r="26" spans="1:12" ht="12.75" customHeight="1">
      <c r="A26" s="34" t="s">
        <v>3</v>
      </c>
      <c r="B26" s="17"/>
      <c r="C26" s="17"/>
      <c r="D26" s="18">
        <f t="shared" ref="D26:E26" si="6">D21-D24</f>
        <v>4008</v>
      </c>
      <c r="E26" s="4">
        <f t="shared" si="6"/>
        <v>8179</v>
      </c>
      <c r="F26" s="18">
        <f>F21-F24</f>
        <v>10790</v>
      </c>
      <c r="G26" s="43">
        <f>G21-G24</f>
        <v>14756</v>
      </c>
      <c r="H26" s="18">
        <f t="shared" ref="H26:I26" si="7">H21-H24</f>
        <v>3853</v>
      </c>
      <c r="I26" s="4">
        <f t="shared" si="7"/>
        <v>8294</v>
      </c>
      <c r="J26" s="18">
        <f>J21-J24</f>
        <v>12547</v>
      </c>
      <c r="K26" s="4">
        <f t="shared" ref="K26" si="8">K21-K24</f>
        <v>18444</v>
      </c>
      <c r="L26" s="95"/>
    </row>
    <row r="27" spans="1:12" ht="12.75" customHeight="1">
      <c r="A27" s="34"/>
      <c r="B27" s="17"/>
      <c r="C27" s="17"/>
      <c r="D27" s="18"/>
      <c r="E27" s="4"/>
      <c r="F27" s="18"/>
      <c r="G27" s="43"/>
      <c r="H27" s="18"/>
      <c r="I27" s="4"/>
      <c r="J27" s="18"/>
      <c r="K27" s="4"/>
    </row>
    <row r="28" spans="1:12" ht="12.75" customHeight="1">
      <c r="A28" s="19" t="s">
        <v>0</v>
      </c>
      <c r="B28" s="19"/>
      <c r="C28" s="19"/>
      <c r="D28" s="18">
        <v>29375</v>
      </c>
      <c r="E28" s="4">
        <v>58443</v>
      </c>
      <c r="F28" s="18">
        <v>84961</v>
      </c>
      <c r="G28" s="43">
        <v>117869</v>
      </c>
      <c r="H28" s="18">
        <v>28071</v>
      </c>
      <c r="I28" s="4">
        <v>54300</v>
      </c>
      <c r="J28" s="18">
        <v>85076</v>
      </c>
      <c r="K28" s="4">
        <v>122237</v>
      </c>
      <c r="L28" s="95"/>
    </row>
    <row r="29" spans="1:12" ht="12.75" customHeight="1">
      <c r="A29" s="34"/>
      <c r="B29" s="17"/>
      <c r="C29" s="17"/>
      <c r="D29" s="18"/>
      <c r="E29" s="4"/>
      <c r="F29" s="18"/>
      <c r="G29" s="43"/>
      <c r="H29" s="18"/>
      <c r="I29" s="4"/>
      <c r="J29" s="18"/>
      <c r="K29" s="4"/>
    </row>
    <row r="30" spans="1:12" s="6" customFormat="1" ht="12.75" customHeight="1">
      <c r="A30" s="34" t="s">
        <v>8</v>
      </c>
      <c r="B30" s="17"/>
      <c r="C30" s="17"/>
      <c r="D30" s="20">
        <f t="shared" ref="D30:E30" si="9">D21/D28</f>
        <v>0.17232340425531914</v>
      </c>
      <c r="E30" s="5">
        <f t="shared" si="9"/>
        <v>0.17410126105778279</v>
      </c>
      <c r="F30" s="20">
        <f>F21/F28</f>
        <v>0.16597026871152645</v>
      </c>
      <c r="G30" s="44">
        <f>G21/G28</f>
        <v>0.16893330731574885</v>
      </c>
      <c r="H30" s="20">
        <f t="shared" ref="H30:I30" si="10">H21/H28</f>
        <v>0.1747711160984646</v>
      </c>
      <c r="I30" s="5">
        <f t="shared" si="10"/>
        <v>0.18966850828729281</v>
      </c>
      <c r="J30" s="20">
        <f>J21/J28</f>
        <v>0.18369457896469041</v>
      </c>
      <c r="K30" s="5">
        <f t="shared" ref="K30" si="11">K21/K28</f>
        <v>0.18434680170488477</v>
      </c>
    </row>
    <row r="31" spans="1:12" s="6" customFormat="1" ht="12.75" customHeight="1" thickBot="1">
      <c r="A31" s="49" t="s">
        <v>4</v>
      </c>
      <c r="B31" s="50"/>
      <c r="C31" s="50"/>
      <c r="D31" s="51">
        <f t="shared" ref="D31:E31" si="12">D26/D28</f>
        <v>0.13644255319148937</v>
      </c>
      <c r="E31" s="52">
        <f t="shared" si="12"/>
        <v>0.1399483257190767</v>
      </c>
      <c r="F31" s="51">
        <f>F26/F28</f>
        <v>0.12699944680500466</v>
      </c>
      <c r="G31" s="53">
        <f>G26/G28</f>
        <v>0.12518982938686168</v>
      </c>
      <c r="H31" s="51">
        <f t="shared" ref="H31:I31" si="13">H26/H28</f>
        <v>0.13725909301414271</v>
      </c>
      <c r="I31" s="52">
        <f t="shared" si="13"/>
        <v>0.15274401473296501</v>
      </c>
      <c r="J31" s="51">
        <f>J26/J28</f>
        <v>0.14747990032441582</v>
      </c>
      <c r="K31" s="52">
        <f t="shared" ref="K31" si="14">K26/K28</f>
        <v>0.15088721090995361</v>
      </c>
    </row>
    <row r="32" spans="1:12" ht="7.5" customHeight="1" thickTop="1">
      <c r="A32" s="22"/>
      <c r="B32" s="22"/>
      <c r="C32" s="22"/>
      <c r="D32" s="22"/>
      <c r="F32" s="22"/>
      <c r="G32" s="46"/>
      <c r="H32" s="22"/>
      <c r="J32" s="22"/>
    </row>
    <row r="33" spans="1:12" s="54" customFormat="1" ht="15.75">
      <c r="A33" s="57" t="s">
        <v>45</v>
      </c>
      <c r="B33" s="23"/>
      <c r="C33" s="21"/>
      <c r="D33" s="24"/>
      <c r="E33" s="3"/>
      <c r="F33" s="24"/>
      <c r="G33" s="42"/>
      <c r="H33" s="24"/>
      <c r="I33" s="3"/>
      <c r="J33" s="24"/>
      <c r="K33" s="3"/>
    </row>
    <row r="34" spans="1:12" ht="12.75" customHeight="1">
      <c r="A34" s="31"/>
      <c r="B34" s="31"/>
      <c r="C34" s="19"/>
      <c r="D34" s="32"/>
      <c r="E34" s="33"/>
      <c r="F34" s="32"/>
      <c r="G34" s="42"/>
      <c r="H34" s="32"/>
      <c r="I34" s="33"/>
      <c r="J34" s="32"/>
      <c r="K34" s="33"/>
    </row>
    <row r="35" spans="1:12" ht="12.75" customHeight="1">
      <c r="A35" s="34" t="s">
        <v>6</v>
      </c>
      <c r="B35" s="17"/>
      <c r="C35" s="17"/>
      <c r="D35" s="80">
        <v>8456</v>
      </c>
      <c r="E35" s="81">
        <v>19535</v>
      </c>
      <c r="F35" s="80">
        <v>31488</v>
      </c>
      <c r="G35" s="82">
        <v>40615</v>
      </c>
      <c r="H35" s="18">
        <v>9283</v>
      </c>
      <c r="I35" s="86">
        <v>18430</v>
      </c>
      <c r="J35" s="93">
        <v>28715</v>
      </c>
      <c r="K35" s="86">
        <v>37976</v>
      </c>
      <c r="L35" s="95"/>
    </row>
    <row r="36" spans="1:12" ht="12.75" customHeight="1">
      <c r="A36" s="34"/>
      <c r="B36" s="17"/>
      <c r="C36" s="17"/>
      <c r="D36" s="18"/>
      <c r="E36" s="4"/>
      <c r="F36" s="18"/>
      <c r="G36" s="43"/>
      <c r="H36" s="18"/>
      <c r="I36" s="86"/>
      <c r="J36" s="93"/>
      <c r="K36" s="86"/>
    </row>
    <row r="37" spans="1:12" ht="12.75" customHeight="1">
      <c r="A37" s="34" t="s">
        <v>19</v>
      </c>
      <c r="B37" s="17"/>
      <c r="C37" s="17"/>
      <c r="D37" s="18"/>
      <c r="E37" s="4"/>
      <c r="F37" s="18"/>
      <c r="G37" s="43"/>
      <c r="H37" s="18"/>
      <c r="I37" s="86"/>
      <c r="J37" s="93"/>
      <c r="K37" s="86"/>
    </row>
    <row r="38" spans="1:12" ht="12.75" customHeight="1">
      <c r="A38" s="34"/>
      <c r="B38" s="17" t="s">
        <v>38</v>
      </c>
      <c r="C38" s="17"/>
      <c r="D38" s="18">
        <v>20</v>
      </c>
      <c r="E38" s="4">
        <v>37</v>
      </c>
      <c r="F38" s="18">
        <v>107</v>
      </c>
      <c r="G38" s="43">
        <v>367</v>
      </c>
      <c r="H38" s="18">
        <v>62</v>
      </c>
      <c r="I38" s="86">
        <v>62</v>
      </c>
      <c r="J38" s="93">
        <v>62</v>
      </c>
      <c r="K38" s="86">
        <v>62</v>
      </c>
    </row>
    <row r="39" spans="1:12" ht="12.75" customHeight="1">
      <c r="A39" s="34"/>
      <c r="B39" s="17"/>
      <c r="C39" s="17"/>
      <c r="D39" s="18"/>
      <c r="E39" s="4"/>
      <c r="F39" s="18"/>
      <c r="G39" s="43"/>
      <c r="H39" s="18"/>
      <c r="I39" s="86"/>
      <c r="J39" s="93"/>
      <c r="K39" s="86"/>
    </row>
    <row r="40" spans="1:12" ht="12.75" customHeight="1">
      <c r="A40" s="34" t="s">
        <v>3</v>
      </c>
      <c r="B40" s="17"/>
      <c r="C40" s="17"/>
      <c r="D40" s="80">
        <f>D35-D38</f>
        <v>8436</v>
      </c>
      <c r="E40" s="81">
        <f t="shared" ref="E40" si="15">E35-E38</f>
        <v>19498</v>
      </c>
      <c r="F40" s="80">
        <f>F35-F38</f>
        <v>31381</v>
      </c>
      <c r="G40" s="82">
        <f>G35-G38</f>
        <v>40248</v>
      </c>
      <c r="H40" s="18">
        <f>H35-H38</f>
        <v>9221</v>
      </c>
      <c r="I40" s="86">
        <f t="shared" ref="I40:K40" si="16">I35-I38</f>
        <v>18368</v>
      </c>
      <c r="J40" s="93">
        <f>J35-J38</f>
        <v>28653</v>
      </c>
      <c r="K40" s="86">
        <f t="shared" si="16"/>
        <v>37914</v>
      </c>
      <c r="L40" s="95"/>
    </row>
    <row r="41" spans="1:12" ht="12.75" customHeight="1">
      <c r="A41" s="34"/>
      <c r="B41" s="17"/>
      <c r="C41" s="17"/>
      <c r="D41" s="18"/>
      <c r="E41" s="4"/>
      <c r="F41" s="18"/>
      <c r="G41" s="43"/>
      <c r="H41" s="18"/>
      <c r="I41" s="86"/>
      <c r="J41" s="18"/>
      <c r="K41" s="86"/>
    </row>
    <row r="42" spans="1:12" ht="12.75" customHeight="1">
      <c r="A42" s="19" t="s">
        <v>0</v>
      </c>
      <c r="B42" s="19"/>
      <c r="C42" s="19"/>
      <c r="D42" s="18">
        <v>18384</v>
      </c>
      <c r="E42" s="4">
        <v>37977</v>
      </c>
      <c r="F42" s="18">
        <v>58770</v>
      </c>
      <c r="G42" s="43">
        <v>77598</v>
      </c>
      <c r="H42" s="18">
        <v>17126</v>
      </c>
      <c r="I42" s="86">
        <v>34149</v>
      </c>
      <c r="J42" s="18">
        <v>52370</v>
      </c>
      <c r="K42" s="86">
        <v>71359</v>
      </c>
      <c r="L42" s="95"/>
    </row>
    <row r="43" spans="1:12" ht="12.75" customHeight="1">
      <c r="A43" s="34"/>
      <c r="B43" s="17"/>
      <c r="C43" s="17"/>
      <c r="D43" s="18"/>
      <c r="E43" s="4"/>
      <c r="F43" s="18"/>
      <c r="G43" s="43"/>
      <c r="H43" s="18"/>
      <c r="I43" s="86"/>
      <c r="J43" s="18"/>
      <c r="K43" s="86"/>
    </row>
    <row r="44" spans="1:12" s="6" customFormat="1" ht="12.75" customHeight="1">
      <c r="A44" s="34" t="s">
        <v>8</v>
      </c>
      <c r="B44" s="17"/>
      <c r="C44" s="17"/>
      <c r="D44" s="20">
        <f t="shared" ref="D44:E44" si="17">D35/D42</f>
        <v>0.45996518711923412</v>
      </c>
      <c r="E44" s="5">
        <f t="shared" si="17"/>
        <v>0.51439028885904625</v>
      </c>
      <c r="F44" s="20">
        <f>F35/F42</f>
        <v>0.53578356304236852</v>
      </c>
      <c r="G44" s="44">
        <f>G35/G42</f>
        <v>0.52340266501713961</v>
      </c>
      <c r="H44" s="20">
        <f t="shared" ref="H44:I44" si="18">H35/H42</f>
        <v>0.54204134065164078</v>
      </c>
      <c r="I44" s="5">
        <f t="shared" si="18"/>
        <v>0.53969369527658206</v>
      </c>
      <c r="J44" s="20">
        <f>J35/J42</f>
        <v>0.54831010120297885</v>
      </c>
      <c r="K44" s="5">
        <f t="shared" ref="K44" si="19">K35/K42</f>
        <v>0.53218234560461886</v>
      </c>
    </row>
    <row r="45" spans="1:12" s="6" customFormat="1" ht="12.75" customHeight="1" thickBot="1">
      <c r="A45" s="49" t="s">
        <v>4</v>
      </c>
      <c r="B45" s="50"/>
      <c r="C45" s="50"/>
      <c r="D45" s="51">
        <f t="shared" ref="D45:E45" si="20">D40/D42</f>
        <v>0.45887728459530025</v>
      </c>
      <c r="E45" s="52">
        <f t="shared" si="20"/>
        <v>0.51341601495642097</v>
      </c>
      <c r="F45" s="51">
        <f>F40/F42</f>
        <v>0.53396290624468268</v>
      </c>
      <c r="G45" s="53">
        <f>G40/G42</f>
        <v>0.51867316167942468</v>
      </c>
      <c r="H45" s="51">
        <f t="shared" ref="H45:I45" si="21">H40/H42</f>
        <v>0.53842111409552729</v>
      </c>
      <c r="I45" s="52">
        <f t="shared" si="21"/>
        <v>0.53787812234618881</v>
      </c>
      <c r="J45" s="51">
        <f>J40/J42</f>
        <v>0.5471262172999809</v>
      </c>
      <c r="K45" s="52">
        <f t="shared" ref="K45" si="22">K40/K42</f>
        <v>0.53131349934836536</v>
      </c>
    </row>
    <row r="46" spans="1:12" ht="7.5" customHeight="1" thickTop="1">
      <c r="A46" s="22"/>
      <c r="B46" s="22"/>
      <c r="C46" s="22"/>
      <c r="D46" s="22"/>
      <c r="F46" s="22"/>
      <c r="G46" s="46"/>
      <c r="H46" s="22"/>
      <c r="J46" s="22"/>
    </row>
    <row r="47" spans="1:12" s="54" customFormat="1" ht="15.75">
      <c r="A47" s="57" t="s">
        <v>46</v>
      </c>
      <c r="B47" s="23"/>
      <c r="C47" s="21"/>
      <c r="D47" s="24"/>
      <c r="E47" s="3"/>
      <c r="F47" s="24"/>
      <c r="G47" s="42"/>
      <c r="H47" s="24"/>
      <c r="I47" s="3"/>
      <c r="J47" s="24"/>
      <c r="K47" s="3"/>
    </row>
    <row r="48" spans="1:12" ht="12.75" customHeight="1">
      <c r="A48" s="23"/>
      <c r="B48" s="23"/>
      <c r="C48" s="21"/>
      <c r="D48" s="24"/>
      <c r="E48" s="3"/>
      <c r="F48" s="24"/>
      <c r="G48" s="42"/>
      <c r="H48" s="24"/>
      <c r="I48" s="3"/>
      <c r="J48" s="24"/>
      <c r="K48" s="3"/>
    </row>
    <row r="49" spans="1:12" ht="12.75" customHeight="1">
      <c r="A49" s="34" t="s">
        <v>6</v>
      </c>
      <c r="B49" s="17"/>
      <c r="C49" s="17"/>
      <c r="D49" s="18">
        <v>2699</v>
      </c>
      <c r="E49" s="4">
        <v>5570</v>
      </c>
      <c r="F49" s="18">
        <v>9695</v>
      </c>
      <c r="G49" s="43">
        <v>12295</v>
      </c>
      <c r="H49" s="18">
        <v>2790</v>
      </c>
      <c r="I49" s="4">
        <v>6040</v>
      </c>
      <c r="J49" s="18">
        <v>9696</v>
      </c>
      <c r="K49" s="4">
        <v>12606</v>
      </c>
      <c r="L49" s="95"/>
    </row>
    <row r="50" spans="1:12" ht="12.75" customHeight="1">
      <c r="A50" s="34"/>
      <c r="B50" s="17"/>
      <c r="C50" s="17"/>
      <c r="D50" s="18"/>
      <c r="E50" s="4"/>
      <c r="F50" s="18"/>
      <c r="G50" s="43"/>
      <c r="H50" s="18"/>
      <c r="I50" s="4"/>
      <c r="J50" s="18"/>
      <c r="K50" s="4"/>
    </row>
    <row r="51" spans="1:12" ht="12.75" customHeight="1">
      <c r="A51" s="34" t="s">
        <v>19</v>
      </c>
      <c r="B51" s="17"/>
      <c r="C51" s="17"/>
      <c r="D51" s="18"/>
      <c r="E51" s="4"/>
      <c r="F51" s="18"/>
      <c r="G51" s="43"/>
      <c r="H51" s="18"/>
      <c r="I51" s="4"/>
      <c r="J51" s="18"/>
      <c r="K51" s="4"/>
    </row>
    <row r="52" spans="1:12" ht="12.75" customHeight="1">
      <c r="A52" s="34"/>
      <c r="B52" s="17" t="s">
        <v>38</v>
      </c>
      <c r="C52" s="17"/>
      <c r="D52" s="18">
        <v>889</v>
      </c>
      <c r="E52" s="4">
        <v>922</v>
      </c>
      <c r="F52" s="18">
        <v>925</v>
      </c>
      <c r="G52" s="43">
        <v>925</v>
      </c>
      <c r="H52" s="18">
        <v>918</v>
      </c>
      <c r="I52" s="4">
        <v>918</v>
      </c>
      <c r="J52" s="18">
        <v>918</v>
      </c>
      <c r="K52" s="4">
        <v>1153</v>
      </c>
    </row>
    <row r="53" spans="1:12" ht="12.75" customHeight="1">
      <c r="A53" s="34"/>
      <c r="B53" s="17"/>
      <c r="C53" s="17"/>
      <c r="D53" s="18"/>
      <c r="E53" s="4"/>
      <c r="F53" s="18"/>
      <c r="G53" s="43"/>
      <c r="H53" s="18"/>
      <c r="I53" s="4"/>
      <c r="J53" s="18"/>
      <c r="K53" s="4"/>
    </row>
    <row r="54" spans="1:12" ht="12.75" customHeight="1">
      <c r="A54" s="34" t="s">
        <v>3</v>
      </c>
      <c r="B54" s="17"/>
      <c r="C54" s="17"/>
      <c r="D54" s="18">
        <f t="shared" ref="D54:E54" si="23">D49-D52</f>
        <v>1810</v>
      </c>
      <c r="E54" s="4">
        <f t="shared" si="23"/>
        <v>4648</v>
      </c>
      <c r="F54" s="18">
        <f>F49-F52</f>
        <v>8770</v>
      </c>
      <c r="G54" s="43">
        <f>G49-G52</f>
        <v>11370</v>
      </c>
      <c r="H54" s="18">
        <f t="shared" ref="H54:I54" si="24">H49-H52</f>
        <v>1872</v>
      </c>
      <c r="I54" s="4">
        <f t="shared" si="24"/>
        <v>5122</v>
      </c>
      <c r="J54" s="18">
        <f>J49-J52</f>
        <v>8778</v>
      </c>
      <c r="K54" s="4">
        <f t="shared" ref="K54" si="25">K49-K52</f>
        <v>11453</v>
      </c>
      <c r="L54" s="95"/>
    </row>
    <row r="55" spans="1:12" ht="12.75" customHeight="1">
      <c r="A55" s="34"/>
      <c r="B55" s="17"/>
      <c r="C55" s="17"/>
      <c r="D55" s="18"/>
      <c r="E55" s="4"/>
      <c r="F55" s="18"/>
      <c r="G55" s="43"/>
      <c r="H55" s="18"/>
      <c r="I55" s="4"/>
      <c r="J55" s="18"/>
      <c r="K55" s="4"/>
    </row>
    <row r="56" spans="1:12" ht="12.75" customHeight="1">
      <c r="A56" s="19" t="s">
        <v>0</v>
      </c>
      <c r="B56" s="19"/>
      <c r="C56" s="19"/>
      <c r="D56" s="18">
        <v>7448</v>
      </c>
      <c r="E56" s="4">
        <v>15212</v>
      </c>
      <c r="F56" s="18">
        <v>24768</v>
      </c>
      <c r="G56" s="43">
        <v>32874</v>
      </c>
      <c r="H56" s="18">
        <v>7359</v>
      </c>
      <c r="I56" s="4">
        <v>15141</v>
      </c>
      <c r="J56" s="18">
        <v>24250</v>
      </c>
      <c r="K56" s="4">
        <v>32697</v>
      </c>
      <c r="L56" s="95"/>
    </row>
    <row r="57" spans="1:12" ht="12.75" customHeight="1">
      <c r="A57" s="34"/>
      <c r="B57" s="17"/>
      <c r="C57" s="17"/>
      <c r="D57" s="18"/>
      <c r="E57" s="4"/>
      <c r="F57" s="18"/>
      <c r="G57" s="43"/>
      <c r="H57" s="18"/>
      <c r="I57" s="4"/>
      <c r="J57" s="18"/>
      <c r="K57" s="4"/>
    </row>
    <row r="58" spans="1:12" s="6" customFormat="1" ht="12.75" customHeight="1">
      <c r="A58" s="34" t="s">
        <v>8</v>
      </c>
      <c r="B58" s="17"/>
      <c r="C58" s="17"/>
      <c r="D58" s="20">
        <f t="shared" ref="D58:E58" si="26">D49/D56</f>
        <v>0.36237916219119226</v>
      </c>
      <c r="E58" s="5">
        <f t="shared" si="26"/>
        <v>0.36615829608204048</v>
      </c>
      <c r="F58" s="20">
        <f>F49/F56</f>
        <v>0.39143249354005166</v>
      </c>
      <c r="G58" s="44">
        <f>G49/G56</f>
        <v>0.37400377197785484</v>
      </c>
      <c r="H58" s="20">
        <f t="shared" ref="H58:I58" si="27">H49/H56</f>
        <v>0.37912759885854058</v>
      </c>
      <c r="I58" s="5">
        <f t="shared" si="27"/>
        <v>0.39891684829271512</v>
      </c>
      <c r="J58" s="20">
        <f>J49/J56</f>
        <v>0.39983505154639176</v>
      </c>
      <c r="K58" s="5">
        <f t="shared" ref="K58" si="28">K49/K56</f>
        <v>0.38553995779429306</v>
      </c>
    </row>
    <row r="59" spans="1:12" s="6" customFormat="1" ht="12.75" customHeight="1" thickBot="1">
      <c r="A59" s="49" t="s">
        <v>4</v>
      </c>
      <c r="B59" s="50"/>
      <c r="C59" s="50"/>
      <c r="D59" s="51">
        <f t="shared" ref="D59:E59" si="29">D54/D56</f>
        <v>0.24301825993555318</v>
      </c>
      <c r="E59" s="52">
        <f t="shared" si="29"/>
        <v>0.30554825138048908</v>
      </c>
      <c r="F59" s="51">
        <f>F54/F56</f>
        <v>0.35408591731266148</v>
      </c>
      <c r="G59" s="53">
        <f>G54/G56</f>
        <v>0.34586603394780069</v>
      </c>
      <c r="H59" s="51">
        <f t="shared" ref="H59:I59" si="30">H54/H56</f>
        <v>0.25438238891153692</v>
      </c>
      <c r="I59" s="52">
        <f t="shared" si="30"/>
        <v>0.33828677101908727</v>
      </c>
      <c r="J59" s="51">
        <f>J54/J56</f>
        <v>0.36197938144329894</v>
      </c>
      <c r="K59" s="52">
        <f t="shared" ref="K59" si="31">K54/K56</f>
        <v>0.35027678380279537</v>
      </c>
    </row>
    <row r="60" spans="1:12" ht="12.75" customHeight="1" thickTop="1"/>
    <row r="61" spans="1:12" s="10" customFormat="1">
      <c r="A61" s="10" t="s">
        <v>14</v>
      </c>
    </row>
    <row r="62" spans="1:12" s="10" customFormat="1">
      <c r="A62" s="10" t="s">
        <v>40</v>
      </c>
    </row>
    <row r="63" spans="1:12" s="10" customFormat="1">
      <c r="A63" s="10" t="s">
        <v>29</v>
      </c>
    </row>
    <row r="64" spans="1:12" s="10" customFormat="1">
      <c r="A64" s="10" t="s">
        <v>30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60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10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64"/>
  <sheetViews>
    <sheetView showGridLines="0" zoomScaleNormal="100" workbookViewId="0">
      <pane xSplit="3" ySplit="3" topLeftCell="D19" activePane="bottomRight" state="frozen"/>
      <selection activeCell="K10" sqref="K10"/>
      <selection pane="topRight" activeCell="K10" sqref="K10"/>
      <selection pane="bottomLeft" activeCell="K10" sqref="K10"/>
      <selection pane="bottomRight" activeCell="N60" sqref="N60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62.83203125" style="2" customWidth="1"/>
    <col min="4" max="8" width="12.83203125" style="2" customWidth="1"/>
    <col min="9" max="9" width="12.83203125" style="1" customWidth="1"/>
    <col min="10" max="11" width="12.83203125" style="2" customWidth="1"/>
    <col min="12" max="16384" width="8.5" style="2"/>
  </cols>
  <sheetData>
    <row r="1" spans="1:12" s="1" customFormat="1">
      <c r="A1" s="96" t="s">
        <v>23</v>
      </c>
      <c r="B1" s="96"/>
      <c r="C1" s="96"/>
      <c r="D1" s="11">
        <v>2010</v>
      </c>
      <c r="E1" s="11">
        <v>2010</v>
      </c>
      <c r="F1" s="11">
        <v>2010</v>
      </c>
      <c r="G1" s="12">
        <v>2010</v>
      </c>
      <c r="H1" s="11">
        <v>2011</v>
      </c>
      <c r="I1" s="11">
        <v>2011</v>
      </c>
      <c r="J1" s="11">
        <v>2011</v>
      </c>
      <c r="K1" s="11">
        <v>2011</v>
      </c>
    </row>
    <row r="2" spans="1:12" s="1" customFormat="1">
      <c r="A2" s="96"/>
      <c r="B2" s="96"/>
      <c r="C2" s="96"/>
      <c r="D2" s="13" t="s">
        <v>24</v>
      </c>
      <c r="E2" s="13" t="s">
        <v>25</v>
      </c>
      <c r="F2" s="13" t="s">
        <v>26</v>
      </c>
      <c r="G2" s="14" t="s">
        <v>27</v>
      </c>
      <c r="H2" s="13" t="s">
        <v>24</v>
      </c>
      <c r="I2" s="13" t="s">
        <v>25</v>
      </c>
      <c r="J2" s="13" t="s">
        <v>26</v>
      </c>
      <c r="K2" s="85" t="s">
        <v>27</v>
      </c>
    </row>
    <row r="3" spans="1:12">
      <c r="A3" s="96"/>
      <c r="B3" s="96"/>
      <c r="C3" s="96"/>
      <c r="D3" s="78" t="s">
        <v>31</v>
      </c>
      <c r="E3" s="78" t="s">
        <v>31</v>
      </c>
      <c r="F3" s="78" t="s">
        <v>31</v>
      </c>
      <c r="G3" s="83" t="s">
        <v>31</v>
      </c>
      <c r="H3" s="78"/>
      <c r="I3" s="87"/>
      <c r="J3" s="78"/>
      <c r="K3" s="87"/>
    </row>
    <row r="4" spans="1:12" ht="7.5" customHeight="1">
      <c r="A4" s="16"/>
      <c r="B4" s="23"/>
      <c r="C4" s="21"/>
      <c r="D4" s="24"/>
      <c r="E4" s="3"/>
      <c r="F4" s="24"/>
      <c r="G4" s="42"/>
      <c r="H4" s="24"/>
      <c r="I4" s="88"/>
      <c r="J4" s="24"/>
      <c r="K4" s="88"/>
    </row>
    <row r="5" spans="1:12" s="54" customFormat="1" ht="15.75">
      <c r="A5" s="57" t="s">
        <v>43</v>
      </c>
      <c r="B5" s="23"/>
      <c r="C5" s="21"/>
      <c r="D5" s="24"/>
      <c r="E5" s="3"/>
      <c r="F5" s="24"/>
      <c r="G5" s="42"/>
      <c r="H5" s="24"/>
      <c r="I5" s="88"/>
      <c r="J5" s="24"/>
      <c r="K5" s="88"/>
    </row>
    <row r="6" spans="1:12" ht="12.75" customHeight="1">
      <c r="A6" s="23"/>
      <c r="B6" s="23"/>
      <c r="C6" s="21"/>
      <c r="D6" s="24"/>
      <c r="E6" s="3"/>
      <c r="F6" s="24"/>
      <c r="G6" s="42"/>
      <c r="H6" s="24"/>
      <c r="I6" s="88"/>
      <c r="J6" s="24"/>
      <c r="K6" s="88"/>
    </row>
    <row r="7" spans="1:12" ht="12.75" customHeight="1">
      <c r="A7" s="34" t="s">
        <v>6</v>
      </c>
      <c r="B7" s="17"/>
      <c r="C7" s="17"/>
      <c r="D7" s="18">
        <v>41235</v>
      </c>
      <c r="E7" s="4">
        <v>44474</v>
      </c>
      <c r="F7" s="18">
        <v>48346</v>
      </c>
      <c r="G7" s="82">
        <v>39744</v>
      </c>
      <c r="H7" s="18">
        <v>44499</v>
      </c>
      <c r="I7" s="86">
        <v>44013</v>
      </c>
      <c r="J7" s="18">
        <v>44698</v>
      </c>
      <c r="K7" s="86">
        <v>38609</v>
      </c>
      <c r="L7" s="95"/>
    </row>
    <row r="8" spans="1:12" ht="12.75" customHeight="1">
      <c r="A8" s="34"/>
      <c r="B8" s="17"/>
      <c r="C8" s="17"/>
      <c r="D8" s="18"/>
      <c r="E8" s="4"/>
      <c r="F8" s="18"/>
      <c r="G8" s="43"/>
      <c r="H8" s="18"/>
      <c r="I8" s="86"/>
      <c r="J8" s="18"/>
      <c r="K8" s="86"/>
    </row>
    <row r="9" spans="1:12" ht="12.75" customHeight="1">
      <c r="A9" s="34" t="s">
        <v>19</v>
      </c>
      <c r="B9" s="17"/>
      <c r="C9" s="17"/>
      <c r="D9" s="18"/>
      <c r="E9" s="4"/>
      <c r="F9" s="18"/>
      <c r="G9" s="43"/>
      <c r="H9" s="18"/>
      <c r="I9" s="86"/>
      <c r="J9" s="18"/>
      <c r="K9" s="86"/>
    </row>
    <row r="10" spans="1:12" ht="12.75" customHeight="1">
      <c r="A10" s="34"/>
      <c r="B10" s="17" t="s">
        <v>42</v>
      </c>
      <c r="C10" s="17"/>
      <c r="D10" s="18">
        <v>6268</v>
      </c>
      <c r="E10" s="4">
        <v>6984</v>
      </c>
      <c r="F10" s="18">
        <v>6585</v>
      </c>
      <c r="G10" s="43">
        <v>9053</v>
      </c>
      <c r="H10" s="18">
        <v>6205</v>
      </c>
      <c r="I10" s="86">
        <v>16294</v>
      </c>
      <c r="J10" s="18">
        <v>11294</v>
      </c>
      <c r="K10" s="86">
        <v>9803</v>
      </c>
    </row>
    <row r="11" spans="1:12" ht="12.75" customHeight="1">
      <c r="A11" s="34"/>
      <c r="B11" s="17"/>
      <c r="C11" s="17"/>
      <c r="D11" s="18"/>
      <c r="E11" s="4"/>
      <c r="F11" s="18"/>
      <c r="G11" s="43"/>
      <c r="H11" s="18"/>
      <c r="I11" s="86"/>
      <c r="J11" s="18"/>
      <c r="K11" s="86"/>
    </row>
    <row r="12" spans="1:12" ht="12.75" customHeight="1">
      <c r="A12" s="34" t="s">
        <v>3</v>
      </c>
      <c r="B12" s="17"/>
      <c r="C12" s="17"/>
      <c r="D12" s="18">
        <f t="shared" ref="D12:E12" si="0">D7-D10</f>
        <v>34967</v>
      </c>
      <c r="E12" s="4">
        <f t="shared" si="0"/>
        <v>37490</v>
      </c>
      <c r="F12" s="18">
        <f>F7-F10</f>
        <v>41761</v>
      </c>
      <c r="G12" s="82">
        <f t="shared" ref="G12:K12" si="1">G7-G10</f>
        <v>30691</v>
      </c>
      <c r="H12" s="18">
        <f t="shared" si="1"/>
        <v>38294</v>
      </c>
      <c r="I12" s="86">
        <f t="shared" si="1"/>
        <v>27719</v>
      </c>
      <c r="J12" s="18">
        <f t="shared" si="1"/>
        <v>33404</v>
      </c>
      <c r="K12" s="86">
        <f t="shared" si="1"/>
        <v>28806</v>
      </c>
      <c r="L12" s="95"/>
    </row>
    <row r="13" spans="1:12" ht="12.75" customHeight="1">
      <c r="A13" s="34"/>
      <c r="B13" s="17"/>
      <c r="C13" s="17"/>
      <c r="D13" s="18"/>
      <c r="E13" s="4"/>
      <c r="F13" s="18"/>
      <c r="G13" s="43"/>
      <c r="H13" s="18"/>
      <c r="I13" s="86"/>
      <c r="J13" s="18"/>
      <c r="K13" s="86"/>
    </row>
    <row r="14" spans="1:12" ht="12.75" customHeight="1">
      <c r="A14" s="19" t="s">
        <v>0</v>
      </c>
      <c r="B14" s="19"/>
      <c r="C14" s="19"/>
      <c r="D14" s="18">
        <v>104709</v>
      </c>
      <c r="E14" s="4">
        <v>107361</v>
      </c>
      <c r="F14" s="18">
        <v>109107</v>
      </c>
      <c r="G14" s="82">
        <v>110877</v>
      </c>
      <c r="H14" s="18">
        <v>101132</v>
      </c>
      <c r="I14" s="86">
        <v>103976</v>
      </c>
      <c r="J14" s="18">
        <v>106258</v>
      </c>
      <c r="K14" s="86">
        <v>111428</v>
      </c>
      <c r="L14" s="95"/>
    </row>
    <row r="15" spans="1:12" ht="12.75" customHeight="1">
      <c r="A15" s="34"/>
      <c r="B15" s="17"/>
      <c r="C15" s="17"/>
      <c r="D15" s="18"/>
      <c r="E15" s="4"/>
      <c r="F15" s="18"/>
      <c r="G15" s="43"/>
      <c r="H15" s="18"/>
      <c r="I15" s="86"/>
      <c r="J15" s="18"/>
      <c r="K15" s="86"/>
    </row>
    <row r="16" spans="1:12" s="6" customFormat="1" ht="12.75" customHeight="1">
      <c r="A16" s="34" t="s">
        <v>8</v>
      </c>
      <c r="B16" s="17"/>
      <c r="C16" s="17"/>
      <c r="D16" s="20">
        <f t="shared" ref="D16:E16" si="2">D7/D14</f>
        <v>0.39380569005529609</v>
      </c>
      <c r="E16" s="5">
        <f t="shared" ref="E16:K16" si="3">E7/E14</f>
        <v>0.41424725924684008</v>
      </c>
      <c r="F16" s="20">
        <f t="shared" si="3"/>
        <v>0.44310630848616495</v>
      </c>
      <c r="G16" s="44">
        <f t="shared" si="3"/>
        <v>0.35845125679807355</v>
      </c>
      <c r="H16" s="20">
        <f t="shared" si="3"/>
        <v>0.4400090970217142</v>
      </c>
      <c r="I16" s="89">
        <f t="shared" si="3"/>
        <v>0.42329960760175422</v>
      </c>
      <c r="J16" s="20">
        <f t="shared" si="3"/>
        <v>0.42065538594741103</v>
      </c>
      <c r="K16" s="89">
        <f t="shared" si="3"/>
        <v>0.34649280252719244</v>
      </c>
    </row>
    <row r="17" spans="1:12" s="6" customFormat="1" ht="12.75" customHeight="1" thickBot="1">
      <c r="A17" s="49" t="s">
        <v>4</v>
      </c>
      <c r="B17" s="50"/>
      <c r="C17" s="50"/>
      <c r="D17" s="51">
        <f t="shared" ref="D17:E17" si="4">D12/D14</f>
        <v>0.33394455108920912</v>
      </c>
      <c r="E17" s="52">
        <f t="shared" ref="E17:K17" si="5">E12/E14</f>
        <v>0.3491957042128892</v>
      </c>
      <c r="F17" s="51">
        <f t="shared" si="5"/>
        <v>0.38275271064184702</v>
      </c>
      <c r="G17" s="53">
        <f t="shared" si="5"/>
        <v>0.27680222228234891</v>
      </c>
      <c r="H17" s="51">
        <f t="shared" si="5"/>
        <v>0.37865364078629909</v>
      </c>
      <c r="I17" s="90">
        <f t="shared" si="5"/>
        <v>0.266590367007771</v>
      </c>
      <c r="J17" s="51">
        <f t="shared" si="5"/>
        <v>0.31436691825556662</v>
      </c>
      <c r="K17" s="90">
        <f t="shared" si="5"/>
        <v>0.25851671034210433</v>
      </c>
    </row>
    <row r="18" spans="1:12" ht="7.5" customHeight="1" thickTop="1">
      <c r="A18" s="21"/>
      <c r="B18" s="21"/>
      <c r="C18" s="21"/>
      <c r="D18" s="58"/>
      <c r="E18" s="55"/>
      <c r="F18" s="58"/>
      <c r="G18" s="56"/>
      <c r="H18" s="58"/>
      <c r="I18" s="91"/>
      <c r="J18" s="58"/>
      <c r="K18" s="91"/>
    </row>
    <row r="19" spans="1:12" s="54" customFormat="1" ht="15.75">
      <c r="A19" s="57" t="s">
        <v>44</v>
      </c>
      <c r="B19" s="23"/>
      <c r="C19" s="21"/>
      <c r="D19" s="24"/>
      <c r="E19" s="3"/>
      <c r="F19" s="24"/>
      <c r="G19" s="42"/>
      <c r="H19" s="24"/>
      <c r="I19" s="88"/>
      <c r="J19" s="24"/>
      <c r="K19" s="88"/>
    </row>
    <row r="20" spans="1:12" ht="12.75" customHeight="1">
      <c r="A20" s="31"/>
      <c r="B20" s="31"/>
      <c r="C20" s="19"/>
      <c r="D20" s="32"/>
      <c r="E20" s="33"/>
      <c r="F20" s="32"/>
      <c r="G20" s="42"/>
      <c r="H20" s="32"/>
      <c r="I20" s="92"/>
      <c r="J20" s="32"/>
      <c r="K20" s="92"/>
    </row>
    <row r="21" spans="1:12" ht="12.75" customHeight="1">
      <c r="A21" s="34" t="s">
        <v>6</v>
      </c>
      <c r="B21" s="17"/>
      <c r="C21" s="17"/>
      <c r="D21" s="18">
        <v>5062</v>
      </c>
      <c r="E21" s="4">
        <v>5113</v>
      </c>
      <c r="F21" s="18">
        <v>3926</v>
      </c>
      <c r="G21" s="43">
        <v>5811</v>
      </c>
      <c r="H21" s="18">
        <v>4906</v>
      </c>
      <c r="I21" s="86">
        <v>5393</v>
      </c>
      <c r="J21" s="18">
        <v>5329</v>
      </c>
      <c r="K21" s="86">
        <v>6906</v>
      </c>
      <c r="L21" s="95"/>
    </row>
    <row r="22" spans="1:12" ht="12.75" customHeight="1">
      <c r="A22" s="34"/>
      <c r="B22" s="17"/>
      <c r="C22" s="17"/>
      <c r="D22" s="18"/>
      <c r="E22" s="4"/>
      <c r="F22" s="18"/>
      <c r="G22" s="43"/>
      <c r="H22" s="18"/>
      <c r="I22" s="86"/>
      <c r="J22" s="18"/>
      <c r="K22" s="86"/>
    </row>
    <row r="23" spans="1:12" ht="12.75" customHeight="1">
      <c r="A23" s="34" t="s">
        <v>19</v>
      </c>
      <c r="B23" s="17"/>
      <c r="C23" s="17"/>
      <c r="D23" s="18"/>
      <c r="E23" s="4"/>
      <c r="F23" s="18"/>
      <c r="G23" s="43"/>
      <c r="H23" s="18"/>
      <c r="I23" s="86"/>
      <c r="J23" s="18"/>
      <c r="K23" s="86"/>
    </row>
    <row r="24" spans="1:12" ht="12.75" customHeight="1">
      <c r="A24" s="34"/>
      <c r="B24" s="17" t="s">
        <v>41</v>
      </c>
      <c r="C24" s="17"/>
      <c r="D24" s="18">
        <v>1054</v>
      </c>
      <c r="E24" s="4">
        <v>942</v>
      </c>
      <c r="F24" s="18">
        <v>1315</v>
      </c>
      <c r="G24" s="43">
        <v>1845</v>
      </c>
      <c r="H24" s="18">
        <v>1053</v>
      </c>
      <c r="I24" s="86">
        <v>952</v>
      </c>
      <c r="J24" s="18">
        <v>1076</v>
      </c>
      <c r="K24" s="86">
        <v>1009</v>
      </c>
    </row>
    <row r="25" spans="1:12" ht="12.75" customHeight="1">
      <c r="A25" s="34"/>
      <c r="B25" s="17"/>
      <c r="C25" s="17"/>
      <c r="D25" s="18"/>
      <c r="E25" s="4"/>
      <c r="F25" s="18"/>
      <c r="G25" s="43"/>
      <c r="H25" s="18"/>
      <c r="I25" s="86"/>
      <c r="J25" s="18"/>
      <c r="K25" s="86"/>
    </row>
    <row r="26" spans="1:12" ht="12.75" customHeight="1">
      <c r="A26" s="34" t="s">
        <v>3</v>
      </c>
      <c r="B26" s="17"/>
      <c r="C26" s="17"/>
      <c r="D26" s="18">
        <f t="shared" ref="D26:K26" si="6">D21-D24</f>
        <v>4008</v>
      </c>
      <c r="E26" s="4">
        <f t="shared" si="6"/>
        <v>4171</v>
      </c>
      <c r="F26" s="18">
        <f t="shared" si="6"/>
        <v>2611</v>
      </c>
      <c r="G26" s="43">
        <f t="shared" si="6"/>
        <v>3966</v>
      </c>
      <c r="H26" s="18">
        <f t="shared" si="6"/>
        <v>3853</v>
      </c>
      <c r="I26" s="86">
        <f t="shared" si="6"/>
        <v>4441</v>
      </c>
      <c r="J26" s="18">
        <f t="shared" si="6"/>
        <v>4253</v>
      </c>
      <c r="K26" s="86">
        <f t="shared" si="6"/>
        <v>5897</v>
      </c>
      <c r="L26" s="95"/>
    </row>
    <row r="27" spans="1:12" ht="12.75" customHeight="1">
      <c r="A27" s="34"/>
      <c r="B27" s="17"/>
      <c r="C27" s="17"/>
      <c r="D27" s="18"/>
      <c r="E27" s="4"/>
      <c r="F27" s="18"/>
      <c r="G27" s="43"/>
      <c r="H27" s="18"/>
      <c r="I27" s="86"/>
      <c r="J27" s="18"/>
      <c r="K27" s="86"/>
    </row>
    <row r="28" spans="1:12" ht="12.75" customHeight="1">
      <c r="A28" s="19" t="s">
        <v>0</v>
      </c>
      <c r="B28" s="19"/>
      <c r="C28" s="19"/>
      <c r="D28" s="18">
        <v>29375</v>
      </c>
      <c r="E28" s="4">
        <v>29068</v>
      </c>
      <c r="F28" s="18">
        <v>26518</v>
      </c>
      <c r="G28" s="43">
        <v>32908</v>
      </c>
      <c r="H28" s="18">
        <v>28071</v>
      </c>
      <c r="I28" s="86">
        <v>26229</v>
      </c>
      <c r="J28" s="18">
        <v>30776</v>
      </c>
      <c r="K28" s="86">
        <v>37161</v>
      </c>
      <c r="L28" s="95"/>
    </row>
    <row r="29" spans="1:12" ht="12.75" customHeight="1">
      <c r="A29" s="34"/>
      <c r="B29" s="17"/>
      <c r="C29" s="17"/>
      <c r="D29" s="18"/>
      <c r="E29" s="4"/>
      <c r="F29" s="18"/>
      <c r="G29" s="43"/>
      <c r="H29" s="18"/>
      <c r="I29" s="86"/>
      <c r="J29" s="18"/>
      <c r="K29" s="86"/>
    </row>
    <row r="30" spans="1:12" s="6" customFormat="1" ht="12.75" customHeight="1">
      <c r="A30" s="34" t="s">
        <v>8</v>
      </c>
      <c r="B30" s="17"/>
      <c r="C30" s="17"/>
      <c r="D30" s="20">
        <f t="shared" ref="D30:E30" si="7">D21/D28</f>
        <v>0.17232340425531914</v>
      </c>
      <c r="E30" s="5">
        <f t="shared" ref="E30:K30" si="8">E21/E28</f>
        <v>0.17589789459199121</v>
      </c>
      <c r="F30" s="20">
        <f t="shared" si="8"/>
        <v>0.14805038087336903</v>
      </c>
      <c r="G30" s="44">
        <f t="shared" si="8"/>
        <v>0.17658320165309346</v>
      </c>
      <c r="H30" s="20">
        <f t="shared" si="8"/>
        <v>0.1747711160984646</v>
      </c>
      <c r="I30" s="89">
        <f t="shared" si="8"/>
        <v>0.20561210873460672</v>
      </c>
      <c r="J30" s="20">
        <f t="shared" si="8"/>
        <v>0.17315440603067325</v>
      </c>
      <c r="K30" s="89">
        <f t="shared" si="8"/>
        <v>0.18583999354161621</v>
      </c>
    </row>
    <row r="31" spans="1:12" s="6" customFormat="1" ht="12.75" customHeight="1" thickBot="1">
      <c r="A31" s="49" t="s">
        <v>4</v>
      </c>
      <c r="B31" s="50"/>
      <c r="C31" s="50"/>
      <c r="D31" s="51">
        <f t="shared" ref="D31:E31" si="9">D26/D28</f>
        <v>0.13644255319148937</v>
      </c>
      <c r="E31" s="52">
        <f t="shared" ref="E31:K31" si="10">E26/E28</f>
        <v>0.14349112426035504</v>
      </c>
      <c r="F31" s="51">
        <f t="shared" si="10"/>
        <v>9.8461422430047518E-2</v>
      </c>
      <c r="G31" s="53">
        <f t="shared" si="10"/>
        <v>0.12051780722012885</v>
      </c>
      <c r="H31" s="51">
        <f t="shared" si="10"/>
        <v>0.13725909301414271</v>
      </c>
      <c r="I31" s="90">
        <f t="shared" si="10"/>
        <v>0.16931640550535668</v>
      </c>
      <c r="J31" s="51">
        <f t="shared" si="10"/>
        <v>0.13819209773849753</v>
      </c>
      <c r="K31" s="90">
        <f t="shared" si="10"/>
        <v>0.15868787169344206</v>
      </c>
    </row>
    <row r="32" spans="1:12" ht="7.5" customHeight="1" thickTop="1">
      <c r="A32" s="22"/>
      <c r="B32" s="22"/>
      <c r="C32" s="22"/>
      <c r="D32" s="22"/>
      <c r="F32" s="22"/>
      <c r="G32" s="46"/>
      <c r="H32" s="22"/>
      <c r="J32" s="22"/>
      <c r="K32" s="1"/>
    </row>
    <row r="33" spans="1:12" s="54" customFormat="1" ht="15.75">
      <c r="A33" s="57" t="s">
        <v>45</v>
      </c>
      <c r="B33" s="23"/>
      <c r="C33" s="21"/>
      <c r="D33" s="24"/>
      <c r="E33" s="3"/>
      <c r="F33" s="24"/>
      <c r="G33" s="42"/>
      <c r="H33" s="24"/>
      <c r="I33" s="88"/>
      <c r="J33" s="24"/>
      <c r="K33" s="88"/>
    </row>
    <row r="34" spans="1:12" ht="12.75" customHeight="1">
      <c r="A34" s="31"/>
      <c r="B34" s="31"/>
      <c r="C34" s="19"/>
      <c r="D34" s="32"/>
      <c r="E34" s="33"/>
      <c r="F34" s="32"/>
      <c r="G34" s="42"/>
      <c r="H34" s="32"/>
      <c r="I34" s="92"/>
      <c r="J34" s="32"/>
      <c r="K34" s="92"/>
    </row>
    <row r="35" spans="1:12" ht="12.75" customHeight="1">
      <c r="A35" s="34" t="s">
        <v>6</v>
      </c>
      <c r="B35" s="17"/>
      <c r="C35" s="17"/>
      <c r="D35" s="80">
        <v>8456</v>
      </c>
      <c r="E35" s="81">
        <v>11079</v>
      </c>
      <c r="F35" s="80">
        <v>11953</v>
      </c>
      <c r="G35" s="82">
        <v>9127</v>
      </c>
      <c r="H35" s="18">
        <v>9283</v>
      </c>
      <c r="I35" s="86">
        <v>9147</v>
      </c>
      <c r="J35" s="18">
        <v>10285</v>
      </c>
      <c r="K35" s="86">
        <v>9261</v>
      </c>
      <c r="L35" s="95"/>
    </row>
    <row r="36" spans="1:12" ht="12.75" customHeight="1">
      <c r="A36" s="34"/>
      <c r="B36" s="17"/>
      <c r="C36" s="17"/>
      <c r="D36" s="18"/>
      <c r="E36" s="4"/>
      <c r="F36" s="18"/>
      <c r="G36" s="43"/>
      <c r="H36" s="18"/>
      <c r="I36" s="86"/>
      <c r="J36" s="18"/>
      <c r="K36" s="86"/>
    </row>
    <row r="37" spans="1:12" ht="12.75" customHeight="1">
      <c r="A37" s="34" t="s">
        <v>19</v>
      </c>
      <c r="B37" s="17"/>
      <c r="C37" s="17"/>
      <c r="D37" s="18"/>
      <c r="E37" s="4"/>
      <c r="F37" s="18"/>
      <c r="G37" s="43"/>
      <c r="H37" s="18"/>
      <c r="I37" s="86"/>
      <c r="J37" s="18"/>
      <c r="K37" s="86"/>
    </row>
    <row r="38" spans="1:12" ht="12.75" customHeight="1">
      <c r="A38" s="34"/>
      <c r="B38" s="17" t="s">
        <v>38</v>
      </c>
      <c r="C38" s="17"/>
      <c r="D38" s="18">
        <v>20</v>
      </c>
      <c r="E38" s="4">
        <v>17</v>
      </c>
      <c r="F38" s="18">
        <v>70</v>
      </c>
      <c r="G38" s="43">
        <v>260</v>
      </c>
      <c r="H38" s="18">
        <v>62</v>
      </c>
      <c r="I38" s="86">
        <v>0</v>
      </c>
      <c r="J38" s="18">
        <v>0</v>
      </c>
      <c r="K38" s="86">
        <v>0</v>
      </c>
    </row>
    <row r="39" spans="1:12" ht="12.75" customHeight="1">
      <c r="A39" s="34"/>
      <c r="B39" s="17"/>
      <c r="C39" s="17"/>
      <c r="D39" s="18"/>
      <c r="E39" s="4"/>
      <c r="F39" s="18"/>
      <c r="G39" s="43"/>
      <c r="H39" s="18"/>
      <c r="I39" s="86"/>
      <c r="J39" s="18"/>
      <c r="K39" s="86"/>
    </row>
    <row r="40" spans="1:12" ht="12.75" customHeight="1">
      <c r="A40" s="34" t="s">
        <v>3</v>
      </c>
      <c r="B40" s="17"/>
      <c r="C40" s="17"/>
      <c r="D40" s="80">
        <f t="shared" ref="D40:K40" si="11">D35-D38</f>
        <v>8436</v>
      </c>
      <c r="E40" s="81">
        <f t="shared" si="11"/>
        <v>11062</v>
      </c>
      <c r="F40" s="80">
        <f t="shared" si="11"/>
        <v>11883</v>
      </c>
      <c r="G40" s="82">
        <f t="shared" si="11"/>
        <v>8867</v>
      </c>
      <c r="H40" s="18">
        <f t="shared" si="11"/>
        <v>9221</v>
      </c>
      <c r="I40" s="86">
        <f t="shared" si="11"/>
        <v>9147</v>
      </c>
      <c r="J40" s="93">
        <f t="shared" si="11"/>
        <v>10285</v>
      </c>
      <c r="K40" s="86">
        <f t="shared" si="11"/>
        <v>9261</v>
      </c>
      <c r="L40" s="95"/>
    </row>
    <row r="41" spans="1:12" ht="12.75" customHeight="1">
      <c r="A41" s="34"/>
      <c r="B41" s="17"/>
      <c r="C41" s="17"/>
      <c r="D41" s="18"/>
      <c r="E41" s="4"/>
      <c r="F41" s="18"/>
      <c r="G41" s="43"/>
      <c r="H41" s="18"/>
      <c r="I41" s="86"/>
      <c r="J41" s="18"/>
      <c r="K41" s="86"/>
    </row>
    <row r="42" spans="1:12" ht="12.75" customHeight="1">
      <c r="A42" s="19" t="s">
        <v>0</v>
      </c>
      <c r="B42" s="19"/>
      <c r="C42" s="19"/>
      <c r="D42" s="18">
        <v>18384</v>
      </c>
      <c r="E42" s="4">
        <v>19593</v>
      </c>
      <c r="F42" s="18">
        <v>20793</v>
      </c>
      <c r="G42" s="43">
        <v>18828</v>
      </c>
      <c r="H42" s="18">
        <v>17126</v>
      </c>
      <c r="I42" s="86">
        <v>17023</v>
      </c>
      <c r="J42" s="18">
        <v>18221</v>
      </c>
      <c r="K42" s="86">
        <v>18989</v>
      </c>
      <c r="L42" s="95"/>
    </row>
    <row r="43" spans="1:12" ht="12.75" customHeight="1">
      <c r="A43" s="34"/>
      <c r="B43" s="17"/>
      <c r="C43" s="17"/>
      <c r="D43" s="18"/>
      <c r="E43" s="4"/>
      <c r="F43" s="18"/>
      <c r="G43" s="43"/>
      <c r="H43" s="18"/>
      <c r="I43" s="86"/>
      <c r="J43" s="18"/>
      <c r="K43" s="86"/>
    </row>
    <row r="44" spans="1:12" s="6" customFormat="1" ht="12.75" customHeight="1">
      <c r="A44" s="34" t="s">
        <v>8</v>
      </c>
      <c r="B44" s="17"/>
      <c r="C44" s="17"/>
      <c r="D44" s="20">
        <f t="shared" ref="D44:E44" si="12">D35/D42</f>
        <v>0.45996518711923412</v>
      </c>
      <c r="E44" s="5">
        <f t="shared" ref="E44:L44" si="13">E35/E42</f>
        <v>0.56545705098759758</v>
      </c>
      <c r="F44" s="20">
        <f t="shared" si="13"/>
        <v>0.57485692300293367</v>
      </c>
      <c r="G44" s="44">
        <f t="shared" si="13"/>
        <v>0.48475674527299767</v>
      </c>
      <c r="H44" s="20">
        <f t="shared" si="13"/>
        <v>0.54204134065164078</v>
      </c>
      <c r="I44" s="89">
        <f t="shared" si="13"/>
        <v>0.53733184515067844</v>
      </c>
      <c r="J44" s="20">
        <f t="shared" si="13"/>
        <v>0.5644585917348115</v>
      </c>
      <c r="K44" s="89">
        <f t="shared" si="13"/>
        <v>0.48770340723576805</v>
      </c>
    </row>
    <row r="45" spans="1:12" s="6" customFormat="1" ht="12.75" customHeight="1" thickBot="1">
      <c r="A45" s="49" t="s">
        <v>4</v>
      </c>
      <c r="B45" s="50"/>
      <c r="C45" s="50"/>
      <c r="D45" s="51">
        <f t="shared" ref="D45:E45" si="14">D40/D42</f>
        <v>0.45887728459530025</v>
      </c>
      <c r="E45" s="52">
        <f t="shared" ref="E45:L45" si="15">E40/E42</f>
        <v>0.56458939417138776</v>
      </c>
      <c r="F45" s="51">
        <f t="shared" si="15"/>
        <v>0.57149040542490259</v>
      </c>
      <c r="G45" s="53">
        <f t="shared" si="15"/>
        <v>0.47094752496282133</v>
      </c>
      <c r="H45" s="51">
        <f t="shared" si="15"/>
        <v>0.53842111409552729</v>
      </c>
      <c r="I45" s="90">
        <f t="shared" si="15"/>
        <v>0.53733184515067844</v>
      </c>
      <c r="J45" s="51">
        <f t="shared" si="15"/>
        <v>0.5644585917348115</v>
      </c>
      <c r="K45" s="90">
        <f t="shared" si="15"/>
        <v>0.48770340723576805</v>
      </c>
    </row>
    <row r="46" spans="1:12" ht="7.5" customHeight="1" thickTop="1">
      <c r="A46" s="22"/>
      <c r="B46" s="22"/>
      <c r="C46" s="22"/>
      <c r="D46" s="22"/>
      <c r="F46" s="22"/>
      <c r="G46" s="46"/>
      <c r="H46" s="22"/>
      <c r="J46" s="22"/>
      <c r="K46" s="1"/>
    </row>
    <row r="47" spans="1:12" s="54" customFormat="1" ht="15.75">
      <c r="A47" s="57" t="s">
        <v>46</v>
      </c>
      <c r="B47" s="23"/>
      <c r="C47" s="21"/>
      <c r="D47" s="24"/>
      <c r="E47" s="3"/>
      <c r="F47" s="24"/>
      <c r="G47" s="42"/>
      <c r="H47" s="24"/>
      <c r="I47" s="88"/>
      <c r="J47" s="24"/>
      <c r="K47" s="88"/>
    </row>
    <row r="48" spans="1:12" ht="12.75" customHeight="1">
      <c r="A48" s="23"/>
      <c r="B48" s="23"/>
      <c r="C48" s="21"/>
      <c r="D48" s="24"/>
      <c r="E48" s="3"/>
      <c r="F48" s="24"/>
      <c r="G48" s="42"/>
      <c r="H48" s="24"/>
      <c r="I48" s="88"/>
      <c r="J48" s="24"/>
      <c r="K48" s="88"/>
    </row>
    <row r="49" spans="1:12" ht="12.75" customHeight="1">
      <c r="A49" s="34" t="s">
        <v>6</v>
      </c>
      <c r="B49" s="17"/>
      <c r="C49" s="17"/>
      <c r="D49" s="18">
        <v>2699</v>
      </c>
      <c r="E49" s="4">
        <v>2871</v>
      </c>
      <c r="F49" s="18">
        <v>4125</v>
      </c>
      <c r="G49" s="43">
        <v>2600</v>
      </c>
      <c r="H49" s="18">
        <v>2790</v>
      </c>
      <c r="I49" s="86">
        <v>3250</v>
      </c>
      <c r="J49" s="18">
        <v>3656</v>
      </c>
      <c r="K49" s="86">
        <v>2910</v>
      </c>
      <c r="L49" s="95"/>
    </row>
    <row r="50" spans="1:12" ht="12.75" customHeight="1">
      <c r="A50" s="34"/>
      <c r="B50" s="17"/>
      <c r="C50" s="17"/>
      <c r="D50" s="18"/>
      <c r="E50" s="4"/>
      <c r="F50" s="18"/>
      <c r="G50" s="43"/>
      <c r="H50" s="18"/>
      <c r="I50" s="86"/>
      <c r="J50" s="18"/>
      <c r="K50" s="86"/>
    </row>
    <row r="51" spans="1:12" ht="12.75" customHeight="1">
      <c r="A51" s="34" t="s">
        <v>19</v>
      </c>
      <c r="B51" s="17"/>
      <c r="C51" s="17"/>
      <c r="D51" s="18"/>
      <c r="E51" s="4"/>
      <c r="F51" s="18"/>
      <c r="G51" s="43"/>
      <c r="H51" s="18"/>
      <c r="I51" s="86"/>
      <c r="J51" s="18"/>
      <c r="K51" s="86"/>
    </row>
    <row r="52" spans="1:12" ht="12.75" customHeight="1">
      <c r="A52" s="34"/>
      <c r="B52" s="17" t="s">
        <v>38</v>
      </c>
      <c r="C52" s="17"/>
      <c r="D52" s="18">
        <v>889</v>
      </c>
      <c r="E52" s="4">
        <v>33</v>
      </c>
      <c r="F52" s="18">
        <v>3</v>
      </c>
      <c r="G52" s="43">
        <v>0</v>
      </c>
      <c r="H52" s="18">
        <v>918</v>
      </c>
      <c r="I52" s="86">
        <v>0</v>
      </c>
      <c r="J52" s="18">
        <v>0</v>
      </c>
      <c r="K52" s="86">
        <v>235</v>
      </c>
    </row>
    <row r="53" spans="1:12" ht="12.75" customHeight="1">
      <c r="A53" s="34"/>
      <c r="B53" s="17"/>
      <c r="C53" s="17"/>
      <c r="D53" s="18"/>
      <c r="E53" s="4"/>
      <c r="F53" s="18"/>
      <c r="G53" s="43"/>
      <c r="H53" s="18"/>
      <c r="I53" s="86"/>
      <c r="J53" s="18"/>
      <c r="K53" s="86"/>
    </row>
    <row r="54" spans="1:12" ht="12.75" customHeight="1">
      <c r="A54" s="34" t="s">
        <v>3</v>
      </c>
      <c r="B54" s="17"/>
      <c r="C54" s="17"/>
      <c r="D54" s="18">
        <f t="shared" ref="D54:K54" si="16">D49-D52</f>
        <v>1810</v>
      </c>
      <c r="E54" s="4">
        <f t="shared" si="16"/>
        <v>2838</v>
      </c>
      <c r="F54" s="18">
        <f t="shared" si="16"/>
        <v>4122</v>
      </c>
      <c r="G54" s="43">
        <f t="shared" si="16"/>
        <v>2600</v>
      </c>
      <c r="H54" s="18">
        <f t="shared" si="16"/>
        <v>1872</v>
      </c>
      <c r="I54" s="86">
        <f t="shared" si="16"/>
        <v>3250</v>
      </c>
      <c r="J54" s="18">
        <f t="shared" si="16"/>
        <v>3656</v>
      </c>
      <c r="K54" s="86">
        <f t="shared" si="16"/>
        <v>2675</v>
      </c>
      <c r="L54" s="95"/>
    </row>
    <row r="55" spans="1:12" ht="12.75" customHeight="1">
      <c r="A55" s="34"/>
      <c r="B55" s="17"/>
      <c r="C55" s="17"/>
      <c r="D55" s="18"/>
      <c r="E55" s="4"/>
      <c r="F55" s="18"/>
      <c r="G55" s="43"/>
      <c r="H55" s="18"/>
      <c r="I55" s="86"/>
      <c r="J55" s="18"/>
      <c r="K55" s="86"/>
    </row>
    <row r="56" spans="1:12" ht="12.75" customHeight="1">
      <c r="A56" s="19" t="s">
        <v>0</v>
      </c>
      <c r="B56" s="19"/>
      <c r="C56" s="19"/>
      <c r="D56" s="18">
        <v>7448</v>
      </c>
      <c r="E56" s="4">
        <v>7764</v>
      </c>
      <c r="F56" s="18">
        <v>9556</v>
      </c>
      <c r="G56" s="43">
        <v>8106</v>
      </c>
      <c r="H56" s="18">
        <v>7359</v>
      </c>
      <c r="I56" s="86">
        <v>7782</v>
      </c>
      <c r="J56" s="18">
        <v>9109</v>
      </c>
      <c r="K56" s="86">
        <v>8447</v>
      </c>
      <c r="L56" s="95"/>
    </row>
    <row r="57" spans="1:12" ht="12.75" customHeight="1">
      <c r="A57" s="34"/>
      <c r="B57" s="17"/>
      <c r="C57" s="17"/>
      <c r="D57" s="18"/>
      <c r="E57" s="4"/>
      <c r="F57" s="18"/>
      <c r="G57" s="43"/>
      <c r="H57" s="18"/>
      <c r="I57" s="86"/>
      <c r="J57" s="18"/>
      <c r="K57" s="86"/>
    </row>
    <row r="58" spans="1:12" s="6" customFormat="1" ht="12.75" customHeight="1">
      <c r="A58" s="34" t="s">
        <v>8</v>
      </c>
      <c r="B58" s="17"/>
      <c r="C58" s="17"/>
      <c r="D58" s="20">
        <f t="shared" ref="D58:E58" si="17">D49/D56</f>
        <v>0.36237916219119226</v>
      </c>
      <c r="E58" s="5">
        <f t="shared" ref="E58:K58" si="18">E49/E56</f>
        <v>0.3697836166924266</v>
      </c>
      <c r="F58" s="20">
        <f t="shared" si="18"/>
        <v>0.43166596902469651</v>
      </c>
      <c r="G58" s="44">
        <f t="shared" si="18"/>
        <v>0.32075006168270415</v>
      </c>
      <c r="H58" s="20">
        <f t="shared" si="18"/>
        <v>0.37912759885854058</v>
      </c>
      <c r="I58" s="89">
        <f t="shared" si="18"/>
        <v>0.41763042919557952</v>
      </c>
      <c r="J58" s="20">
        <f t="shared" si="18"/>
        <v>0.40136129103084861</v>
      </c>
      <c r="K58" s="89">
        <f t="shared" si="18"/>
        <v>0.34450100627441693</v>
      </c>
    </row>
    <row r="59" spans="1:12" s="6" customFormat="1" ht="12.75" customHeight="1" thickBot="1">
      <c r="A59" s="49" t="s">
        <v>4</v>
      </c>
      <c r="B59" s="50"/>
      <c r="C59" s="50"/>
      <c r="D59" s="51">
        <f t="shared" ref="D59:E59" si="19">D54/D56</f>
        <v>0.24301825993555318</v>
      </c>
      <c r="E59" s="52">
        <f t="shared" ref="E59:K59" si="20">E54/E56</f>
        <v>0.36553323029366308</v>
      </c>
      <c r="F59" s="51">
        <f t="shared" si="20"/>
        <v>0.43135203013813311</v>
      </c>
      <c r="G59" s="53">
        <f t="shared" si="20"/>
        <v>0.32075006168270415</v>
      </c>
      <c r="H59" s="51">
        <f t="shared" si="20"/>
        <v>0.25438238891153692</v>
      </c>
      <c r="I59" s="90">
        <f t="shared" si="20"/>
        <v>0.41763042919557952</v>
      </c>
      <c r="J59" s="51">
        <f t="shared" si="20"/>
        <v>0.40136129103084861</v>
      </c>
      <c r="K59" s="90">
        <f t="shared" si="20"/>
        <v>0.31668047827631113</v>
      </c>
    </row>
    <row r="60" spans="1:12" ht="13.5" thickTop="1"/>
    <row r="61" spans="1:12" s="10" customFormat="1">
      <c r="A61" s="10" t="s">
        <v>14</v>
      </c>
    </row>
    <row r="62" spans="1:12" s="10" customFormat="1">
      <c r="A62" s="10" t="s">
        <v>40</v>
      </c>
    </row>
    <row r="63" spans="1:12" s="10" customFormat="1">
      <c r="A63" s="10" t="s">
        <v>29</v>
      </c>
    </row>
    <row r="64" spans="1:12" s="10" customFormat="1">
      <c r="A64" s="10" t="s">
        <v>30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59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2011-05-05T16:05:54Z</cp:lastPrinted>
  <dcterms:created xsi:type="dcterms:W3CDTF">2007-05-07T09:20:29Z</dcterms:created>
  <dcterms:modified xsi:type="dcterms:W3CDTF">2012-02-22T17:00:55Z</dcterms:modified>
</cp:coreProperties>
</file>