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3"/>
  </bookViews>
  <sheets>
    <sheet name="YTD Group" sheetId="1" r:id="rId1"/>
    <sheet name="Q-o-Q Group " sheetId="2" r:id="rId2"/>
    <sheet name="YTD BUs" sheetId="3" r:id="rId3"/>
    <sheet name="Q-o-Q BUs" sheetId="4" r:id="rId4"/>
  </sheets>
  <definedNames>
    <definedName name="_xlnm.Print_Area" localSheetId="3">'Q-o-Q BUs'!$A$1:$I$92</definedName>
    <definedName name="_xlnm.Print_Area" localSheetId="1">'Q-o-Q Group '!$A$1:$I$24</definedName>
    <definedName name="_xlnm.Print_Area" localSheetId="2">'YTD BUs'!$A$1:$I$92</definedName>
    <definedName name="_xlnm.Print_Area" localSheetId="0">'YTD Group'!$A$1:$I$43</definedName>
  </definedNames>
  <calcPr fullCalcOnLoad="1"/>
</workbook>
</file>

<file path=xl/sharedStrings.xml><?xml version="1.0" encoding="utf-8"?>
<sst xmlns="http://schemas.openxmlformats.org/spreadsheetml/2006/main" count="227" uniqueCount="45">
  <si>
    <t>Reconciliation of Underlying EBITDA and EBITDA to Operating profit</t>
  </si>
  <si>
    <t>March 31</t>
  </si>
  <si>
    <t>June 30</t>
  </si>
  <si>
    <t>Sept 30</t>
  </si>
  <si>
    <t>Dec 31</t>
  </si>
  <si>
    <t>RESTATED</t>
  </si>
  <si>
    <t>UNDERLYING EBITDA</t>
  </si>
  <si>
    <t>Special influences:</t>
  </si>
  <si>
    <t>Investigation-related costs</t>
  </si>
  <si>
    <t>Severance payments and accruals and related provision reversals</t>
  </si>
  <si>
    <t>EBITDA</t>
  </si>
  <si>
    <t>Less:</t>
  </si>
  <si>
    <t>Depreciation and amortization</t>
  </si>
  <si>
    <t>Operating  profit</t>
  </si>
  <si>
    <t>Total revenues</t>
  </si>
  <si>
    <t>Underlying EBITDA margin</t>
  </si>
  <si>
    <t>EBITDA margin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</si>
  <si>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</si>
  <si>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</si>
  <si>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</si>
  <si>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</si>
  <si>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</si>
  <si>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Accrued interest</t>
  </si>
  <si>
    <t>Less: Cash and cash equivalents</t>
  </si>
  <si>
    <t>Less: Other current financial assets</t>
  </si>
  <si>
    <t>Net debt</t>
  </si>
  <si>
    <t>Total equity</t>
  </si>
  <si>
    <t>Net debt + Total equity</t>
  </si>
  <si>
    <t>Net debt ratio</t>
  </si>
  <si>
    <t>EBITDA = Earnings before net financial expenses, taxes, depreciation and amortization</t>
  </si>
  <si>
    <t>Underlying EBITDA = EBITDA excluding investigation-related costs, severance payments and accruals and related provision reversals</t>
  </si>
  <si>
    <t>EBITDA margin = EBITDA / Total revenues</t>
  </si>
  <si>
    <t>Underlying EBITDA margin = Underlying EBITDA / Total revenues</t>
  </si>
  <si>
    <t>Net debt ratio = Net debt / (Net debt+Total equity)</t>
  </si>
  <si>
    <t xml:space="preserve">Reconciliation of Underlying EBITDA to EBITDA </t>
  </si>
  <si>
    <t>Consumer Services Business Unit (CBU)</t>
  </si>
  <si>
    <t>Business Services Business Unit (BBU)</t>
  </si>
  <si>
    <t>Group Headquarters (Headquarters)</t>
  </si>
  <si>
    <t>n.a.</t>
  </si>
  <si>
    <t>Technology Business Unit (Technology)</t>
  </si>
  <si>
    <t>Macedonia</t>
  </si>
  <si>
    <t xml:space="preserve">Montenegro </t>
  </si>
  <si>
    <t>Reconciliation of Underlying EBITDA to EBITDA</t>
  </si>
  <si>
    <t>Macedonia (fixed and mobile)</t>
  </si>
  <si>
    <t>Montenegro (fixed and mobile)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</si>
</sst>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0.0%"/>
    <numFmt numFmtId="177" formatCode="0_)"/>
    <numFmt numFmtId="178" formatCode="0.000"/>
    <numFmt numFmtId="179" formatCode="0.00_)"/>
    <numFmt numFmtId="180" formatCode="_(* #,##0.0_);_(* \(#,##0.00\);_(* &quot;-&quot;??_);_(@_)"/>
    <numFmt numFmtId="181" formatCode="General_)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&quot;fl&quot;#,##0.00_);[Red]\(&quot;fl&quot;#,##0.00\)"/>
    <numFmt numFmtId="186" formatCode="_(&quot;fl&quot;* #,##0_);_(&quot;fl&quot;* \(#,##0\);_(&quot;fl&quot;* &quot;-&quot;_);_(@_)"/>
    <numFmt numFmtId="187" formatCode="\60\4\7\:"/>
    <numFmt numFmtId="188" formatCode="#,##0.0%\ ;\(#,##0.0%\)"/>
    <numFmt numFmtId="189" formatCode="#,##0\ ;\(#,##0\)"/>
    <numFmt numFmtId="190" formatCode="#\ ##0\ ;\(#\ ##0\)"/>
    <numFmt numFmtId="191" formatCode="#\ ###\ ##0\ ;\(#\ ###\ ##0\)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#,##0;\(#,##0\)"/>
    <numFmt numFmtId="196" formatCode="[$-40E]yyyy\.\ mmmm\ d\."/>
    <numFmt numFmtId="197" formatCode="[$-40E]mmmm\ d\.;@"/>
  </numFmts>
  <fonts count="29">
    <font>
      <sz val="10"/>
      <name val="Times New Roman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7.5"/>
      <color indexed="36"/>
      <name val="Times New Roman CE"/>
      <family val="0"/>
    </font>
    <font>
      <b/>
      <i/>
      <sz val="16"/>
      <name val="Helv"/>
      <family val="0"/>
    </font>
    <font>
      <sz val="10"/>
      <name val="Arial CE"/>
      <family val="0"/>
    </font>
    <font>
      <sz val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10"/>
      <color indexed="8"/>
      <name val="CG Times"/>
      <family val="1"/>
    </font>
    <font>
      <b/>
      <sz val="10"/>
      <color indexed="8"/>
      <name val="Times New Roman"/>
      <family val="1"/>
    </font>
    <font>
      <i/>
      <sz val="10"/>
      <name val="CG Times"/>
      <family val="1"/>
    </font>
    <font>
      <b/>
      <sz val="10"/>
      <name val="CG Times"/>
      <family val="1"/>
    </font>
    <font>
      <b/>
      <sz val="10"/>
      <color indexed="10"/>
      <name val="Times New Roman CE"/>
      <family val="1"/>
    </font>
    <font>
      <b/>
      <i/>
      <sz val="10"/>
      <name val="CG Times"/>
      <family val="1"/>
    </font>
    <font>
      <sz val="10"/>
      <name val="Times New Roman"/>
      <family val="1"/>
    </font>
    <font>
      <b/>
      <sz val="12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0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78" fontId="5" fillId="0" borderId="0" applyFill="0" applyBorder="0" applyAlignment="0">
      <protection/>
    </xf>
    <xf numFmtId="182" fontId="5" fillId="0" borderId="0" applyFill="0" applyBorder="0" applyAlignment="0">
      <protection/>
    </xf>
    <xf numFmtId="183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1" fontId="5" fillId="0" borderId="0" applyFill="0" applyBorder="0" applyAlignment="0">
      <protection/>
    </xf>
    <xf numFmtId="0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4" fontId="7" fillId="0" borderId="0" applyFill="0" applyBorder="0" applyAlignment="0">
      <protection/>
    </xf>
    <xf numFmtId="38" fontId="8" fillId="0" borderId="1">
      <alignment vertical="center"/>
      <protection/>
    </xf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1" fontId="5" fillId="0" borderId="0" applyFill="0" applyBorder="0" applyAlignment="0">
      <protection/>
    </xf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0" fontId="9" fillId="3" borderId="4" applyNumberFormat="0" applyBorder="0" applyAlignment="0" applyProtection="0"/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1" fontId="5" fillId="0" borderId="0" applyFill="0" applyBorder="0" applyAlignment="0">
      <protection/>
    </xf>
    <xf numFmtId="0" fontId="13" fillId="0" borderId="0" applyNumberFormat="0" applyFill="0" applyBorder="0" applyAlignment="0" applyProtection="0"/>
    <xf numFmtId="179" fontId="14" fillId="0" borderId="0">
      <alignment/>
      <protection/>
    </xf>
    <xf numFmtId="0" fontId="6" fillId="0" borderId="0">
      <alignment/>
      <protection/>
    </xf>
    <xf numFmtId="177" fontId="0" fillId="0" borderId="0">
      <alignment/>
      <protection/>
    </xf>
    <xf numFmtId="0" fontId="15" fillId="0" borderId="0">
      <alignment/>
      <protection/>
    </xf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1" fontId="5" fillId="0" borderId="0" applyFill="0" applyBorder="0" applyAlignment="0">
      <protection/>
    </xf>
    <xf numFmtId="9" fontId="6" fillId="0" borderId="0" applyFont="0" applyFill="0" applyBorder="0" applyAlignment="0" applyProtection="0"/>
    <xf numFmtId="49" fontId="7" fillId="0" borderId="0" applyFill="0" applyBorder="0" applyAlignment="0">
      <protection/>
    </xf>
    <xf numFmtId="185" fontId="5" fillId="0" borderId="0" applyFill="0" applyBorder="0" applyAlignment="0">
      <protection/>
    </xf>
    <xf numFmtId="186" fontId="5" fillId="0" borderId="0" applyFill="0" applyBorder="0" applyAlignment="0">
      <protection/>
    </xf>
  </cellStyleXfs>
  <cellXfs count="69">
    <xf numFmtId="177" fontId="0" fillId="0" borderId="0" xfId="0" applyAlignment="1">
      <alignment/>
    </xf>
    <xf numFmtId="177" fontId="17" fillId="2" borderId="0" xfId="0" applyFont="1" applyFill="1" applyAlignment="1" applyProtection="1">
      <alignment horizontal="left"/>
      <protection/>
    </xf>
    <xf numFmtId="177" fontId="18" fillId="2" borderId="0" xfId="0" applyFont="1" applyFill="1" applyAlignment="1" applyProtection="1">
      <alignment horizontal="centerContinuous"/>
      <protection/>
    </xf>
    <xf numFmtId="0" fontId="19" fillId="2" borderId="5" xfId="54" applyFont="1" applyFill="1" applyBorder="1" applyAlignment="1">
      <alignment horizontal="center"/>
      <protection/>
    </xf>
    <xf numFmtId="0" fontId="19" fillId="2" borderId="6" xfId="54" applyFont="1" applyFill="1" applyBorder="1" applyAlignment="1">
      <alignment horizontal="center"/>
      <protection/>
    </xf>
    <xf numFmtId="177" fontId="0" fillId="0" borderId="0" xfId="0" applyFont="1" applyFill="1" applyAlignment="1">
      <alignment/>
    </xf>
    <xf numFmtId="37" fontId="19" fillId="2" borderId="0" xfId="54" applyNumberFormat="1" applyFont="1" applyFill="1" applyBorder="1" applyAlignment="1" applyProtection="1">
      <alignment horizontal="center"/>
      <protection/>
    </xf>
    <xf numFmtId="37" fontId="19" fillId="2" borderId="7" xfId="54" applyNumberFormat="1" applyFont="1" applyFill="1" applyBorder="1" applyAlignment="1" applyProtection="1">
      <alignment horizontal="center"/>
      <protection/>
    </xf>
    <xf numFmtId="177" fontId="17" fillId="2" borderId="0" xfId="0" applyFont="1" applyFill="1" applyAlignment="1" applyProtection="1">
      <alignment/>
      <protection/>
    </xf>
    <xf numFmtId="177" fontId="18" fillId="2" borderId="0" xfId="0" applyFont="1" applyFill="1" applyAlignment="1" applyProtection="1">
      <alignment/>
      <protection/>
    </xf>
    <xf numFmtId="177" fontId="0" fillId="2" borderId="0" xfId="0" applyFont="1" applyFill="1" applyAlignment="1">
      <alignment/>
    </xf>
    <xf numFmtId="177" fontId="20" fillId="2" borderId="0" xfId="0" applyFont="1" applyFill="1" applyAlignment="1">
      <alignment horizontal="center"/>
    </xf>
    <xf numFmtId="177" fontId="0" fillId="2" borderId="7" xfId="0" applyFont="1" applyFill="1" applyBorder="1" applyAlignment="1">
      <alignment/>
    </xf>
    <xf numFmtId="177" fontId="17" fillId="2" borderId="0" xfId="0" applyFont="1" applyFill="1" applyBorder="1" applyAlignment="1" applyProtection="1">
      <alignment horizontal="left"/>
      <protection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applyProtection="1">
      <alignment horizontal="center"/>
      <protection/>
    </xf>
    <xf numFmtId="37" fontId="17" fillId="0" borderId="7" xfId="0" applyNumberFormat="1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>
      <alignment vertical="top"/>
    </xf>
    <xf numFmtId="37" fontId="21" fillId="2" borderId="0" xfId="0" applyNumberFormat="1" applyFont="1" applyFill="1" applyBorder="1" applyAlignment="1" applyProtection="1">
      <alignment/>
      <protection/>
    </xf>
    <xf numFmtId="189" fontId="17" fillId="2" borderId="0" xfId="0" applyNumberFormat="1" applyFont="1" applyFill="1" applyBorder="1" applyAlignment="1" applyProtection="1">
      <alignment horizontal="right"/>
      <protection/>
    </xf>
    <xf numFmtId="189" fontId="17" fillId="0" borderId="0" xfId="0" applyNumberFormat="1" applyFont="1" applyFill="1" applyBorder="1" applyAlignment="1" applyProtection="1">
      <alignment horizontal="right"/>
      <protection/>
    </xf>
    <xf numFmtId="189" fontId="17" fillId="0" borderId="7" xfId="0" applyNumberFormat="1" applyFont="1" applyFill="1" applyBorder="1" applyAlignment="1" applyProtection="1">
      <alignment horizontal="right"/>
      <protection/>
    </xf>
    <xf numFmtId="177" fontId="17" fillId="2" borderId="0" xfId="0" applyFont="1" applyFill="1" applyBorder="1" applyAlignment="1" applyProtection="1">
      <alignment horizontal="right"/>
      <protection/>
    </xf>
    <xf numFmtId="176" fontId="21" fillId="2" borderId="0" xfId="66" applyNumberFormat="1" applyFont="1" applyFill="1" applyBorder="1" applyAlignment="1" applyProtection="1">
      <alignment horizontal="right"/>
      <protection/>
    </xf>
    <xf numFmtId="176" fontId="21" fillId="0" borderId="0" xfId="66" applyNumberFormat="1" applyFont="1" applyFill="1" applyBorder="1" applyAlignment="1" applyProtection="1">
      <alignment horizontal="right"/>
      <protection/>
    </xf>
    <xf numFmtId="176" fontId="21" fillId="0" borderId="7" xfId="66" applyNumberFormat="1" applyFont="1" applyFill="1" applyBorder="1" applyAlignment="1" applyProtection="1">
      <alignment horizontal="right"/>
      <protection/>
    </xf>
    <xf numFmtId="37" fontId="22" fillId="2" borderId="8" xfId="53" applyNumberFormat="1" applyFont="1" applyFill="1" applyBorder="1" applyProtection="1">
      <alignment/>
      <protection/>
    </xf>
    <xf numFmtId="177" fontId="18" fillId="2" borderId="8" xfId="0" applyFont="1" applyFill="1" applyBorder="1" applyAlignment="1" applyProtection="1">
      <alignment/>
      <protection/>
    </xf>
    <xf numFmtId="176" fontId="21" fillId="2" borderId="8" xfId="66" applyNumberFormat="1" applyFont="1" applyFill="1" applyBorder="1" applyAlignment="1" applyProtection="1">
      <alignment horizontal="right"/>
      <protection/>
    </xf>
    <xf numFmtId="176" fontId="21" fillId="0" borderId="8" xfId="66" applyNumberFormat="1" applyFont="1" applyFill="1" applyBorder="1" applyAlignment="1" applyProtection="1">
      <alignment horizontal="right"/>
      <protection/>
    </xf>
    <xf numFmtId="176" fontId="21" fillId="0" borderId="9" xfId="66" applyNumberFormat="1" applyFont="1" applyFill="1" applyBorder="1" applyAlignment="1" applyProtection="1">
      <alignment horizontal="right"/>
      <protection/>
    </xf>
    <xf numFmtId="177" fontId="0" fillId="0" borderId="7" xfId="0" applyFont="1" applyFill="1" applyBorder="1" applyAlignment="1">
      <alignment/>
    </xf>
    <xf numFmtId="177" fontId="17" fillId="2" borderId="0" xfId="0" applyFont="1" applyFill="1" applyAlignment="1" applyProtection="1">
      <alignment horizontal="left"/>
      <protection/>
    </xf>
    <xf numFmtId="37" fontId="17" fillId="2" borderId="0" xfId="0" applyNumberFormat="1" applyFont="1" applyFill="1" applyAlignment="1" applyProtection="1">
      <alignment/>
      <protection/>
    </xf>
    <xf numFmtId="37" fontId="17" fillId="2" borderId="0" xfId="0" applyNumberFormat="1" applyFont="1" applyFill="1" applyAlignment="1" applyProtection="1">
      <alignment horizontal="center"/>
      <protection/>
    </xf>
    <xf numFmtId="37" fontId="17" fillId="0" borderId="0" xfId="0" applyNumberFormat="1" applyFont="1" applyFill="1" applyAlignment="1" applyProtection="1">
      <alignment horizontal="center"/>
      <protection/>
    </xf>
    <xf numFmtId="37" fontId="23" fillId="2" borderId="0" xfId="15" applyNumberFormat="1" applyFont="1" applyFill="1" applyBorder="1" applyProtection="1">
      <alignment/>
      <protection/>
    </xf>
    <xf numFmtId="37" fontId="24" fillId="2" borderId="0" xfId="15" applyNumberFormat="1" applyFont="1" applyFill="1" applyBorder="1" applyProtection="1">
      <alignment/>
      <protection/>
    </xf>
    <xf numFmtId="177" fontId="0" fillId="2" borderId="0" xfId="0" applyFont="1" applyFill="1" applyBorder="1" applyAlignment="1">
      <alignment/>
    </xf>
    <xf numFmtId="189" fontId="17" fillId="4" borderId="0" xfId="0" applyNumberFormat="1" applyFont="1" applyFill="1" applyBorder="1" applyAlignment="1" applyProtection="1">
      <alignment horizontal="right"/>
      <protection/>
    </xf>
    <xf numFmtId="0" fontId="4" fillId="2" borderId="0" xfId="15" applyFont="1" applyFill="1" applyBorder="1">
      <alignment/>
      <protection/>
    </xf>
    <xf numFmtId="177" fontId="0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 applyProtection="1">
      <alignment horizontal="right"/>
      <protection/>
    </xf>
    <xf numFmtId="37" fontId="26" fillId="2" borderId="0" xfId="15" applyNumberFormat="1" applyFont="1" applyFill="1" applyBorder="1" applyProtection="1">
      <alignment/>
      <protection/>
    </xf>
    <xf numFmtId="0" fontId="19" fillId="2" borderId="10" xfId="0" applyFont="1" applyFill="1" applyBorder="1" applyAlignment="1">
      <alignment vertical="top"/>
    </xf>
    <xf numFmtId="37" fontId="21" fillId="2" borderId="10" xfId="0" applyNumberFormat="1" applyFont="1" applyFill="1" applyBorder="1" applyAlignment="1" applyProtection="1">
      <alignment/>
      <protection/>
    </xf>
    <xf numFmtId="176" fontId="17" fillId="2" borderId="10" xfId="66" applyNumberFormat="1" applyFont="1" applyFill="1" applyBorder="1" applyAlignment="1" applyProtection="1">
      <alignment horizontal="right"/>
      <protection/>
    </xf>
    <xf numFmtId="176" fontId="25" fillId="0" borderId="10" xfId="66" applyNumberFormat="1" applyFont="1" applyFill="1" applyBorder="1" applyAlignment="1" applyProtection="1">
      <alignment horizontal="right"/>
      <protection/>
    </xf>
    <xf numFmtId="176" fontId="17" fillId="0" borderId="11" xfId="66" applyNumberFormat="1" applyFont="1" applyFill="1" applyBorder="1" applyAlignment="1" applyProtection="1">
      <alignment horizontal="right"/>
      <protection/>
    </xf>
    <xf numFmtId="176" fontId="17" fillId="0" borderId="10" xfId="66" applyNumberFormat="1" applyFont="1" applyFill="1" applyBorder="1" applyAlignment="1" applyProtection="1">
      <alignment horizontal="right"/>
      <protection/>
    </xf>
    <xf numFmtId="177" fontId="0" fillId="0" borderId="0" xfId="0" applyFont="1" applyFill="1" applyBorder="1" applyAlignment="1">
      <alignment/>
    </xf>
    <xf numFmtId="177" fontId="27" fillId="0" borderId="0" xfId="0" applyFont="1" applyFill="1" applyAlignment="1">
      <alignment/>
    </xf>
    <xf numFmtId="177" fontId="17" fillId="2" borderId="0" xfId="0" applyFont="1" applyFill="1" applyAlignment="1" applyProtection="1">
      <alignment horizontal="left" wrapText="1"/>
      <protection/>
    </xf>
    <xf numFmtId="177" fontId="17" fillId="2" borderId="7" xfId="0" applyFont="1" applyFill="1" applyBorder="1" applyAlignment="1" applyProtection="1">
      <alignment horizontal="left" wrapText="1"/>
      <protection/>
    </xf>
    <xf numFmtId="177" fontId="17" fillId="2" borderId="8" xfId="0" applyFont="1" applyFill="1" applyBorder="1" applyAlignment="1" applyProtection="1">
      <alignment wrapText="1"/>
      <protection/>
    </xf>
    <xf numFmtId="177" fontId="17" fillId="2" borderId="9" xfId="0" applyFont="1" applyFill="1" applyBorder="1" applyAlignment="1" applyProtection="1">
      <alignment wrapText="1"/>
      <protection/>
    </xf>
    <xf numFmtId="37" fontId="22" fillId="2" borderId="10" xfId="53" applyNumberFormat="1" applyFont="1" applyFill="1" applyBorder="1" applyProtection="1">
      <alignment/>
      <protection/>
    </xf>
    <xf numFmtId="177" fontId="18" fillId="2" borderId="10" xfId="0" applyFont="1" applyFill="1" applyBorder="1" applyAlignment="1" applyProtection="1">
      <alignment/>
      <protection/>
    </xf>
    <xf numFmtId="176" fontId="21" fillId="2" borderId="10" xfId="66" applyNumberFormat="1" applyFont="1" applyFill="1" applyBorder="1" applyAlignment="1" applyProtection="1">
      <alignment horizontal="right"/>
      <protection/>
    </xf>
    <xf numFmtId="176" fontId="21" fillId="0" borderId="10" xfId="66" applyNumberFormat="1" applyFont="1" applyFill="1" applyBorder="1" applyAlignment="1" applyProtection="1">
      <alignment horizontal="right"/>
      <protection/>
    </xf>
    <xf numFmtId="176" fontId="21" fillId="0" borderId="11" xfId="66" applyNumberFormat="1" applyFont="1" applyFill="1" applyBorder="1" applyAlignment="1" applyProtection="1">
      <alignment horizontal="right"/>
      <protection/>
    </xf>
    <xf numFmtId="177" fontId="28" fillId="2" borderId="0" xfId="0" applyFont="1" applyFill="1" applyAlignment="1" applyProtection="1">
      <alignment horizontal="left"/>
      <protection/>
    </xf>
    <xf numFmtId="177" fontId="0" fillId="0" borderId="0" xfId="0" applyFont="1" applyFill="1" applyAlignment="1">
      <alignment/>
    </xf>
    <xf numFmtId="189" fontId="17" fillId="2" borderId="0" xfId="0" applyNumberFormat="1" applyFont="1" applyFill="1" applyBorder="1" applyAlignment="1" applyProtection="1">
      <alignment/>
      <protection/>
    </xf>
    <xf numFmtId="189" fontId="17" fillId="0" borderId="0" xfId="0" applyNumberFormat="1" applyFont="1" applyFill="1" applyBorder="1" applyAlignment="1" applyProtection="1">
      <alignment/>
      <protection/>
    </xf>
    <xf numFmtId="189" fontId="17" fillId="0" borderId="7" xfId="0" applyNumberFormat="1" applyFont="1" applyFill="1" applyBorder="1" applyAlignment="1" applyProtection="1">
      <alignment/>
      <protection/>
    </xf>
    <xf numFmtId="177" fontId="17" fillId="0" borderId="0" xfId="0" applyFont="1" applyFill="1" applyAlignment="1" applyProtection="1">
      <alignment/>
      <protection/>
    </xf>
    <xf numFmtId="37" fontId="28" fillId="2" borderId="0" xfId="0" applyNumberFormat="1" applyFont="1" applyFill="1" applyAlignment="1" applyProtection="1">
      <alignment/>
      <protection/>
    </xf>
  </cellXfs>
  <cellStyles count="55">
    <cellStyle name="Normal" xfId="0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Comma" xfId="37"/>
    <cellStyle name="Comma [0]" xfId="38"/>
    <cellStyle name="Grey" xfId="39"/>
    <cellStyle name="Header1" xfId="40"/>
    <cellStyle name="Header2" xfId="41"/>
    <cellStyle name="Hyperlink" xfId="42"/>
    <cellStyle name="Hyperlink" xfId="43"/>
    <cellStyle name="Input [yellow]" xfId="44"/>
    <cellStyle name="Link Currency (0)" xfId="45"/>
    <cellStyle name="Link Currency (2)" xfId="46"/>
    <cellStyle name="Link Units (0)" xfId="47"/>
    <cellStyle name="Link Units (1)" xfId="48"/>
    <cellStyle name="Link Units (2)" xfId="49"/>
    <cellStyle name="Followed Hyperlink" xfId="50"/>
    <cellStyle name="Normal - Style1" xfId="51"/>
    <cellStyle name="Normal_# 41-Market &amp;Trends" xfId="52"/>
    <cellStyle name="Normál_segments_0209" xfId="53"/>
    <cellStyle name="Normal_Sheet1" xfId="54"/>
    <cellStyle name="Currency" xfId="55"/>
    <cellStyle name="Currency [0]" xfId="56"/>
    <cellStyle name="Percent [0]" xfId="57"/>
    <cellStyle name="Percent [00]" xfId="58"/>
    <cellStyle name="Percent [2]" xfId="59"/>
    <cellStyle name="Percent_#6 Temps &amp; Contractors" xfId="60"/>
    <cellStyle name="PrePop Currency (0)" xfId="61"/>
    <cellStyle name="PrePop Currency (2)" xfId="62"/>
    <cellStyle name="PrePop Units (0)" xfId="63"/>
    <cellStyle name="PrePop Units (1)" xfId="64"/>
    <cellStyle name="PrePop Units (2)" xfId="65"/>
    <cellStyle name="Percent" xfId="66"/>
    <cellStyle name="Text Indent A" xfId="67"/>
    <cellStyle name="Text Indent B" xfId="68"/>
    <cellStyle name="Text Indent C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3"/>
  <sheetViews>
    <sheetView showGridLines="0" workbookViewId="0" topLeftCell="A1">
      <pane xSplit="3" ySplit="3" topLeftCell="D4" activePane="bottomRight" state="frozen"/>
      <selection pane="topLeft" activeCell="A47" sqref="A47:B50"/>
      <selection pane="topRight" activeCell="A47" sqref="A47:B50"/>
      <selection pane="bottomLeft" activeCell="A47" sqref="A47:B50"/>
      <selection pane="bottomRight" activeCell="A47" sqref="A47:B50"/>
    </sheetView>
  </sheetViews>
  <sheetFormatPr defaultColWidth="7.375" defaultRowHeight="12.75"/>
  <cols>
    <col min="1" max="1" width="6.625" style="5" customWidth="1"/>
    <col min="2" max="2" width="5.875" style="5" customWidth="1"/>
    <col min="3" max="3" width="55.125" style="5" customWidth="1"/>
    <col min="4" max="9" width="14.875" style="5" customWidth="1"/>
    <col min="10" max="16384" width="7.375" style="5" customWidth="1"/>
  </cols>
  <sheetData>
    <row r="1" spans="1:9" ht="12.75">
      <c r="A1" s="1" t="s">
        <v>0</v>
      </c>
      <c r="B1" s="2"/>
      <c r="C1" s="2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</row>
    <row r="2" spans="1:9" ht="12.75">
      <c r="A2" s="1"/>
      <c r="B2" s="2"/>
      <c r="C2" s="2"/>
      <c r="D2" s="6" t="s">
        <v>1</v>
      </c>
      <c r="E2" s="6" t="s">
        <v>2</v>
      </c>
      <c r="F2" s="6" t="s">
        <v>3</v>
      </c>
      <c r="G2" s="7" t="s">
        <v>4</v>
      </c>
      <c r="H2" s="6" t="s">
        <v>1</v>
      </c>
      <c r="I2" s="6" t="s">
        <v>2</v>
      </c>
    </row>
    <row r="3" spans="1:9" ht="12.75">
      <c r="A3" s="8"/>
      <c r="B3" s="8"/>
      <c r="C3" s="9"/>
      <c r="D3" s="10"/>
      <c r="E3" s="11" t="s">
        <v>5</v>
      </c>
      <c r="F3" s="10"/>
      <c r="G3" s="12"/>
      <c r="H3" s="10"/>
      <c r="I3" s="10"/>
    </row>
    <row r="4" spans="1:9" ht="12.75" customHeight="1">
      <c r="A4" s="13"/>
      <c r="B4" s="13"/>
      <c r="C4" s="14"/>
      <c r="D4" s="15"/>
      <c r="E4" s="16"/>
      <c r="F4" s="15"/>
      <c r="G4" s="17"/>
      <c r="H4" s="15"/>
      <c r="I4" s="16"/>
    </row>
    <row r="5" spans="1:9" ht="12.75" customHeight="1">
      <c r="A5" s="18" t="s">
        <v>6</v>
      </c>
      <c r="B5" s="19"/>
      <c r="C5" s="19"/>
      <c r="D5" s="20">
        <v>66622</v>
      </c>
      <c r="E5" s="21">
        <v>135701</v>
      </c>
      <c r="F5" s="20">
        <v>206457</v>
      </c>
      <c r="G5" s="22">
        <v>262808</v>
      </c>
      <c r="H5" s="20">
        <v>59207</v>
      </c>
      <c r="I5" s="21">
        <v>122333</v>
      </c>
    </row>
    <row r="6" spans="1:9" ht="12.75" customHeight="1">
      <c r="A6" s="18"/>
      <c r="B6" s="19"/>
      <c r="C6" s="19"/>
      <c r="D6" s="20"/>
      <c r="E6" s="21"/>
      <c r="F6" s="20"/>
      <c r="G6" s="22"/>
      <c r="H6" s="20"/>
      <c r="I6" s="21"/>
    </row>
    <row r="7" spans="1:9" ht="12.75" customHeight="1">
      <c r="A7" s="18" t="s">
        <v>7</v>
      </c>
      <c r="B7" s="19"/>
      <c r="C7" s="19"/>
      <c r="D7" s="20"/>
      <c r="E7" s="21"/>
      <c r="F7" s="20"/>
      <c r="G7" s="22"/>
      <c r="H7" s="20"/>
      <c r="I7" s="21"/>
    </row>
    <row r="8" spans="1:9" ht="12.75" customHeight="1">
      <c r="A8" s="18"/>
      <c r="B8" s="19" t="s">
        <v>8</v>
      </c>
      <c r="C8" s="19"/>
      <c r="D8" s="20">
        <v>1696</v>
      </c>
      <c r="E8" s="21">
        <v>3624</v>
      </c>
      <c r="F8" s="20">
        <v>5146</v>
      </c>
      <c r="G8" s="22">
        <v>6398</v>
      </c>
      <c r="H8" s="20">
        <v>511</v>
      </c>
      <c r="I8" s="21">
        <v>1351</v>
      </c>
    </row>
    <row r="9" spans="1:9" ht="12.75" customHeight="1">
      <c r="A9" s="18"/>
      <c r="B9" s="19" t="s">
        <v>9</v>
      </c>
      <c r="C9" s="19"/>
      <c r="D9" s="20">
        <v>356</v>
      </c>
      <c r="E9" s="21">
        <v>983</v>
      </c>
      <c r="F9" s="20">
        <v>-948</v>
      </c>
      <c r="G9" s="22">
        <v>7357</v>
      </c>
      <c r="H9" s="20">
        <v>1030</v>
      </c>
      <c r="I9" s="21">
        <v>1476</v>
      </c>
    </row>
    <row r="10" spans="1:9" ht="12.75" customHeight="1">
      <c r="A10" s="18"/>
      <c r="B10" s="19"/>
      <c r="C10" s="19"/>
      <c r="D10" s="20"/>
      <c r="E10" s="21"/>
      <c r="F10" s="20"/>
      <c r="G10" s="22"/>
      <c r="H10" s="20"/>
      <c r="I10" s="21"/>
    </row>
    <row r="11" spans="1:9" ht="12.75" customHeight="1">
      <c r="A11" s="18" t="s">
        <v>10</v>
      </c>
      <c r="B11" s="19"/>
      <c r="C11" s="19"/>
      <c r="D11" s="20">
        <f aca="true" t="shared" si="0" ref="D11:I11">D5-(D8+D9)</f>
        <v>64570</v>
      </c>
      <c r="E11" s="21">
        <f t="shared" si="0"/>
        <v>131094</v>
      </c>
      <c r="F11" s="20">
        <f t="shared" si="0"/>
        <v>202259</v>
      </c>
      <c r="G11" s="22">
        <f t="shared" si="0"/>
        <v>249053</v>
      </c>
      <c r="H11" s="20">
        <f t="shared" si="0"/>
        <v>57666</v>
      </c>
      <c r="I11" s="21">
        <f t="shared" si="0"/>
        <v>119506</v>
      </c>
    </row>
    <row r="12" spans="1:9" ht="12.75" customHeight="1">
      <c r="A12" s="18"/>
      <c r="B12" s="19"/>
      <c r="C12" s="19"/>
      <c r="D12" s="20"/>
      <c r="E12" s="21"/>
      <c r="F12" s="20"/>
      <c r="G12" s="22"/>
      <c r="H12" s="20"/>
      <c r="I12" s="21"/>
    </row>
    <row r="13" spans="1:9" ht="12.75">
      <c r="A13" s="23" t="s">
        <v>11</v>
      </c>
      <c r="B13" s="14" t="s">
        <v>12</v>
      </c>
      <c r="C13" s="14"/>
      <c r="D13" s="20">
        <v>-24786</v>
      </c>
      <c r="E13" s="21">
        <v>-50961</v>
      </c>
      <c r="F13" s="20">
        <v>-76337</v>
      </c>
      <c r="G13" s="22">
        <v>-101920</v>
      </c>
      <c r="H13" s="20">
        <v>-24140</v>
      </c>
      <c r="I13" s="21">
        <v>-49425</v>
      </c>
    </row>
    <row r="14" spans="1:9" ht="12.75" customHeight="1">
      <c r="A14" s="18"/>
      <c r="B14" s="19"/>
      <c r="C14" s="19"/>
      <c r="D14" s="20"/>
      <c r="E14" s="21"/>
      <c r="F14" s="20"/>
      <c r="G14" s="22"/>
      <c r="H14" s="20"/>
      <c r="I14" s="21"/>
    </row>
    <row r="15" spans="1:9" ht="12.75" customHeight="1">
      <c r="A15" s="18" t="s">
        <v>13</v>
      </c>
      <c r="B15" s="19"/>
      <c r="C15" s="19"/>
      <c r="D15" s="20">
        <f aca="true" t="shared" si="1" ref="D15:I15">D11+D13</f>
        <v>39784</v>
      </c>
      <c r="E15" s="21">
        <f t="shared" si="1"/>
        <v>80133</v>
      </c>
      <c r="F15" s="20">
        <f t="shared" si="1"/>
        <v>125922</v>
      </c>
      <c r="G15" s="22">
        <f t="shared" si="1"/>
        <v>147133</v>
      </c>
      <c r="H15" s="20">
        <f t="shared" si="1"/>
        <v>33526</v>
      </c>
      <c r="I15" s="21">
        <f t="shared" si="1"/>
        <v>70081</v>
      </c>
    </row>
    <row r="16" spans="1:9" ht="12.75" customHeight="1">
      <c r="A16" s="18"/>
      <c r="B16" s="19"/>
      <c r="C16" s="19"/>
      <c r="D16" s="20"/>
      <c r="E16" s="21"/>
      <c r="F16" s="20"/>
      <c r="G16" s="22"/>
      <c r="H16" s="20"/>
      <c r="I16" s="21"/>
    </row>
    <row r="17" spans="1:9" ht="12.75" customHeight="1">
      <c r="A17" s="14" t="s">
        <v>14</v>
      </c>
      <c r="B17" s="14"/>
      <c r="C17" s="14"/>
      <c r="D17" s="20">
        <v>159409</v>
      </c>
      <c r="E17" s="21">
        <v>320504</v>
      </c>
      <c r="F17" s="20">
        <v>480614</v>
      </c>
      <c r="G17" s="22">
        <v>643989</v>
      </c>
      <c r="H17" s="20">
        <v>147374</v>
      </c>
      <c r="I17" s="21">
        <v>297834</v>
      </c>
    </row>
    <row r="18" spans="1:9" ht="12.75" customHeight="1">
      <c r="A18" s="18"/>
      <c r="B18" s="19"/>
      <c r="C18" s="19"/>
      <c r="D18" s="20"/>
      <c r="E18" s="21"/>
      <c r="F18" s="20"/>
      <c r="G18" s="22"/>
      <c r="H18" s="20"/>
      <c r="I18" s="21"/>
    </row>
    <row r="19" spans="1:9" ht="12.75" customHeight="1">
      <c r="A19" s="18" t="s">
        <v>15</v>
      </c>
      <c r="B19" s="19"/>
      <c r="C19" s="19"/>
      <c r="D19" s="24">
        <f aca="true" t="shared" si="2" ref="D19:I19">D5/D17</f>
        <v>0.4179312334937174</v>
      </c>
      <c r="E19" s="25">
        <f t="shared" si="2"/>
        <v>0.4233987719342036</v>
      </c>
      <c r="F19" s="24">
        <f t="shared" si="2"/>
        <v>0.42956925932245005</v>
      </c>
      <c r="G19" s="26">
        <f t="shared" si="2"/>
        <v>0.4080939270701829</v>
      </c>
      <c r="H19" s="24">
        <f t="shared" si="2"/>
        <v>0.4017465767367378</v>
      </c>
      <c r="I19" s="25">
        <f t="shared" si="2"/>
        <v>0.4107422255350296</v>
      </c>
    </row>
    <row r="20" spans="1:9" ht="12.75" customHeight="1">
      <c r="A20" s="27" t="s">
        <v>16</v>
      </c>
      <c r="B20" s="28"/>
      <c r="C20" s="28"/>
      <c r="D20" s="29">
        <f aca="true" t="shared" si="3" ref="D20:I20">D11/D17</f>
        <v>0.40505868551963814</v>
      </c>
      <c r="E20" s="30">
        <f t="shared" si="3"/>
        <v>0.4090245363552405</v>
      </c>
      <c r="F20" s="29">
        <f t="shared" si="3"/>
        <v>0.4208345990753494</v>
      </c>
      <c r="G20" s="31">
        <f t="shared" si="3"/>
        <v>0.38673486658933615</v>
      </c>
      <c r="H20" s="29">
        <f t="shared" si="3"/>
        <v>0.391290186871497</v>
      </c>
      <c r="I20" s="30">
        <f t="shared" si="3"/>
        <v>0.4012503609393152</v>
      </c>
    </row>
    <row r="21" spans="1:8" ht="12.75" customHeight="1">
      <c r="A21" s="10"/>
      <c r="B21" s="10"/>
      <c r="C21" s="10"/>
      <c r="D21" s="10"/>
      <c r="F21" s="10"/>
      <c r="G21" s="32"/>
      <c r="H21" s="10"/>
    </row>
    <row r="22" spans="1:9" ht="12.75">
      <c r="A22" s="1" t="s">
        <v>17</v>
      </c>
      <c r="B22" s="33"/>
      <c r="C22" s="34"/>
      <c r="D22" s="35"/>
      <c r="E22" s="36"/>
      <c r="F22" s="35"/>
      <c r="G22" s="17"/>
      <c r="H22" s="35"/>
      <c r="I22" s="36"/>
    </row>
    <row r="23" spans="1:8" ht="12.75">
      <c r="A23" s="10"/>
      <c r="B23" s="10"/>
      <c r="C23" s="10"/>
      <c r="D23" s="10"/>
      <c r="F23" s="10"/>
      <c r="G23" s="32"/>
      <c r="H23" s="10"/>
    </row>
    <row r="24" spans="1:9" ht="12.75">
      <c r="A24" s="37"/>
      <c r="B24" s="38" t="s">
        <v>18</v>
      </c>
      <c r="C24" s="39"/>
      <c r="D24" s="20">
        <v>100217</v>
      </c>
      <c r="E24" s="21">
        <v>97358</v>
      </c>
      <c r="F24" s="20">
        <v>122090</v>
      </c>
      <c r="G24" s="22">
        <v>70573</v>
      </c>
      <c r="H24" s="20">
        <v>46539</v>
      </c>
      <c r="I24" s="21">
        <v>95294</v>
      </c>
    </row>
    <row r="25" spans="1:9" ht="12.75">
      <c r="A25" s="37"/>
      <c r="B25" s="38" t="s">
        <v>19</v>
      </c>
      <c r="C25" s="39"/>
      <c r="D25" s="20">
        <v>35149</v>
      </c>
      <c r="E25" s="21">
        <v>41480</v>
      </c>
      <c r="F25" s="20">
        <v>37667</v>
      </c>
      <c r="G25" s="22">
        <v>36332</v>
      </c>
      <c r="H25" s="20">
        <v>29907</v>
      </c>
      <c r="I25" s="21">
        <v>48328</v>
      </c>
    </row>
    <row r="26" spans="1:9" ht="12.75">
      <c r="A26" s="37"/>
      <c r="B26" s="38" t="s">
        <v>20</v>
      </c>
      <c r="C26" s="39"/>
      <c r="D26" s="20">
        <v>233551</v>
      </c>
      <c r="E26" s="21">
        <v>276583</v>
      </c>
      <c r="F26" s="20">
        <v>246161</v>
      </c>
      <c r="G26" s="22">
        <v>266998</v>
      </c>
      <c r="H26" s="20">
        <v>264811</v>
      </c>
      <c r="I26" s="21">
        <v>241651</v>
      </c>
    </row>
    <row r="27" spans="1:9" ht="12.75">
      <c r="A27" s="37"/>
      <c r="B27" s="38" t="s">
        <v>21</v>
      </c>
      <c r="C27" s="39"/>
      <c r="D27" s="20">
        <v>21808</v>
      </c>
      <c r="E27" s="21">
        <v>30389</v>
      </c>
      <c r="F27" s="20">
        <v>27212</v>
      </c>
      <c r="G27" s="22">
        <v>26221</v>
      </c>
      <c r="H27" s="20">
        <v>15110</v>
      </c>
      <c r="I27" s="21">
        <v>21682</v>
      </c>
    </row>
    <row r="28" spans="1:9" ht="12.75">
      <c r="A28" s="37"/>
      <c r="B28" s="19" t="s">
        <v>22</v>
      </c>
      <c r="C28" s="39"/>
      <c r="D28" s="20">
        <v>-13304</v>
      </c>
      <c r="E28" s="21">
        <v>-10659</v>
      </c>
      <c r="F28" s="20">
        <v>-10598</v>
      </c>
      <c r="G28" s="22">
        <v>-8814</v>
      </c>
      <c r="H28" s="20">
        <v>-59</v>
      </c>
      <c r="I28" s="21">
        <v>-355</v>
      </c>
    </row>
    <row r="29" spans="1:9" ht="12.75">
      <c r="A29" s="37"/>
      <c r="B29" s="19" t="s">
        <v>23</v>
      </c>
      <c r="C29" s="39"/>
      <c r="D29" s="20">
        <v>-68014</v>
      </c>
      <c r="E29" s="21">
        <v>-51684</v>
      </c>
      <c r="F29" s="20">
        <v>-51813</v>
      </c>
      <c r="G29" s="22">
        <v>-34270</v>
      </c>
      <c r="H29" s="20">
        <v>-45634</v>
      </c>
      <c r="I29" s="21">
        <v>-33679</v>
      </c>
    </row>
    <row r="30" spans="1:9" ht="12.75">
      <c r="A30" s="37"/>
      <c r="B30" s="19" t="s">
        <v>24</v>
      </c>
      <c r="C30" s="39"/>
      <c r="D30" s="20">
        <v>-91627</v>
      </c>
      <c r="E30" s="21">
        <v>-71585</v>
      </c>
      <c r="F30" s="20">
        <v>-86447</v>
      </c>
      <c r="G30" s="22">
        <v>-87611</v>
      </c>
      <c r="H30" s="20">
        <v>-45373</v>
      </c>
      <c r="I30" s="21">
        <v>-75871</v>
      </c>
    </row>
    <row r="31" spans="1:9" ht="12.75" customHeight="1">
      <c r="A31" s="18" t="s">
        <v>25</v>
      </c>
      <c r="B31" s="19"/>
      <c r="C31" s="19"/>
      <c r="D31" s="20">
        <f>+SUM(D24:D30)</f>
        <v>217780</v>
      </c>
      <c r="E31" s="40">
        <f>+SUM(E24:E30)</f>
        <v>311882</v>
      </c>
      <c r="F31" s="20">
        <f>+SUM(F24:F30)</f>
        <v>284272</v>
      </c>
      <c r="G31" s="22">
        <f>SUM(G24:G30)</f>
        <v>269429</v>
      </c>
      <c r="H31" s="20">
        <f>+SUM(H24:H30)</f>
        <v>265301</v>
      </c>
      <c r="I31" s="40">
        <f>+SUM(I24:I30)</f>
        <v>297050</v>
      </c>
    </row>
    <row r="32" spans="1:9" ht="12.75">
      <c r="A32" s="41"/>
      <c r="B32" s="41"/>
      <c r="C32" s="39"/>
      <c r="D32" s="39"/>
      <c r="E32" s="42"/>
      <c r="F32" s="39"/>
      <c r="G32" s="32"/>
      <c r="H32" s="39"/>
      <c r="I32" s="42"/>
    </row>
    <row r="33" spans="1:9" ht="12.75">
      <c r="A33" s="37"/>
      <c r="B33" s="19" t="s">
        <v>25</v>
      </c>
      <c r="C33" s="39"/>
      <c r="D33" s="20">
        <f>+D31</f>
        <v>217780</v>
      </c>
      <c r="E33" s="21">
        <f>+E31</f>
        <v>311882</v>
      </c>
      <c r="F33" s="20">
        <f>+F31</f>
        <v>284272</v>
      </c>
      <c r="G33" s="22">
        <f>G31</f>
        <v>269429</v>
      </c>
      <c r="H33" s="20">
        <f>+H31</f>
        <v>265301</v>
      </c>
      <c r="I33" s="21">
        <f>+I31</f>
        <v>297050</v>
      </c>
    </row>
    <row r="34" spans="1:9" ht="12.75">
      <c r="A34" s="37"/>
      <c r="B34" s="19" t="s">
        <v>26</v>
      </c>
      <c r="C34" s="39"/>
      <c r="D34" s="20">
        <v>657517</v>
      </c>
      <c r="E34" s="43">
        <v>565748</v>
      </c>
      <c r="F34" s="20">
        <v>596019</v>
      </c>
      <c r="G34" s="22">
        <v>605420</v>
      </c>
      <c r="H34" s="20">
        <v>620510</v>
      </c>
      <c r="I34" s="21">
        <v>573735</v>
      </c>
    </row>
    <row r="35" spans="1:9" ht="12.75">
      <c r="A35" s="19" t="s">
        <v>27</v>
      </c>
      <c r="B35" s="19"/>
      <c r="C35" s="39"/>
      <c r="D35" s="20">
        <f aca="true" t="shared" si="4" ref="D35:I35">+D33+D34</f>
        <v>875297</v>
      </c>
      <c r="E35" s="43">
        <f t="shared" si="4"/>
        <v>877630</v>
      </c>
      <c r="F35" s="20">
        <f t="shared" si="4"/>
        <v>880291</v>
      </c>
      <c r="G35" s="22">
        <f t="shared" si="4"/>
        <v>874849</v>
      </c>
      <c r="H35" s="20">
        <f t="shared" si="4"/>
        <v>885811</v>
      </c>
      <c r="I35" s="21">
        <f t="shared" si="4"/>
        <v>870785</v>
      </c>
    </row>
    <row r="36" spans="1:9" ht="12.75" customHeight="1">
      <c r="A36" s="44"/>
      <c r="B36" s="44"/>
      <c r="C36" s="39"/>
      <c r="D36" s="39"/>
      <c r="E36" s="42"/>
      <c r="F36" s="39"/>
      <c r="G36" s="32"/>
      <c r="H36" s="39"/>
      <c r="I36" s="42"/>
    </row>
    <row r="37" spans="1:9" ht="12.75" customHeight="1" thickBot="1">
      <c r="A37" s="45" t="s">
        <v>28</v>
      </c>
      <c r="B37" s="46"/>
      <c r="C37" s="46"/>
      <c r="D37" s="47">
        <f>+D33/D35</f>
        <v>0.2488069763748762</v>
      </c>
      <c r="E37" s="48">
        <f>+E33/E35</f>
        <v>0.3553684354454611</v>
      </c>
      <c r="F37" s="47">
        <f>+F33/F35</f>
        <v>0.32292957669679684</v>
      </c>
      <c r="G37" s="49">
        <f>G31/G35</f>
        <v>0.3079720043116012</v>
      </c>
      <c r="H37" s="47">
        <f>+H33/H35</f>
        <v>0.2995006835543925</v>
      </c>
      <c r="I37" s="50">
        <f>+I33/I35</f>
        <v>0.3411289813214513</v>
      </c>
    </row>
    <row r="38" ht="13.5" thickTop="1"/>
    <row r="39" s="51" customFormat="1" ht="12.75">
      <c r="A39" s="51" t="s">
        <v>29</v>
      </c>
    </row>
    <row r="40" s="51" customFormat="1" ht="12.75">
      <c r="A40" s="51" t="s">
        <v>30</v>
      </c>
    </row>
    <row r="41" s="51" customFormat="1" ht="12.75">
      <c r="A41" s="51" t="s">
        <v>31</v>
      </c>
    </row>
    <row r="42" s="51" customFormat="1" ht="12.75">
      <c r="A42" s="51" t="s">
        <v>32</v>
      </c>
    </row>
    <row r="43" s="51" customFormat="1" ht="12.75">
      <c r="A43" s="51" t="s">
        <v>33</v>
      </c>
    </row>
    <row r="44" s="52" customFormat="1" ht="12.75"/>
  </sheetData>
  <printOptions horizontalCentered="1"/>
  <pageMargins left="0.49" right="0.393" top="0.97" bottom="0.69" header="0.55" footer="0.5"/>
  <pageSetup fitToHeight="1" fitToWidth="1" horizontalDpi="300" verticalDpi="300" orientation="landscape" paperSize="9" scale="87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4"/>
  <sheetViews>
    <sheetView showGridLines="0" workbookViewId="0" topLeftCell="A1">
      <pane xSplit="3" ySplit="2" topLeftCell="D3" activePane="bottomRight" state="frozen"/>
      <selection pane="topLeft" activeCell="A47" sqref="A47:B50"/>
      <selection pane="topRight" activeCell="A47" sqref="A47:B50"/>
      <selection pane="bottomLeft" activeCell="A47" sqref="A47:B50"/>
      <selection pane="bottomRight" activeCell="A47" sqref="A47:B50"/>
    </sheetView>
  </sheetViews>
  <sheetFormatPr defaultColWidth="8.50390625" defaultRowHeight="12.75"/>
  <cols>
    <col min="1" max="1" width="6.625" style="5" customWidth="1"/>
    <col min="2" max="2" width="5.875" style="5" customWidth="1"/>
    <col min="3" max="3" width="55.125" style="5" customWidth="1"/>
    <col min="4" max="9" width="15.125" style="5" customWidth="1"/>
    <col min="10" max="16384" width="8.50390625" style="5" customWidth="1"/>
  </cols>
  <sheetData>
    <row r="1" spans="1:9" ht="12.75" customHeight="1">
      <c r="A1" s="53" t="s">
        <v>0</v>
      </c>
      <c r="B1" s="53"/>
      <c r="C1" s="54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</row>
    <row r="2" spans="1:9" ht="12.75">
      <c r="A2" s="55"/>
      <c r="B2" s="55"/>
      <c r="C2" s="56"/>
      <c r="D2" s="6" t="s">
        <v>1</v>
      </c>
      <c r="E2" s="6" t="s">
        <v>2</v>
      </c>
      <c r="F2" s="6" t="s">
        <v>3</v>
      </c>
      <c r="G2" s="7" t="s">
        <v>4</v>
      </c>
      <c r="H2" s="6" t="s">
        <v>1</v>
      </c>
      <c r="I2" s="6" t="s">
        <v>2</v>
      </c>
    </row>
    <row r="3" spans="1:9" ht="12.75" customHeight="1">
      <c r="A3" s="13"/>
      <c r="B3" s="13"/>
      <c r="C3" s="14"/>
      <c r="D3" s="15"/>
      <c r="E3" s="16"/>
      <c r="F3" s="15"/>
      <c r="G3" s="17"/>
      <c r="H3" s="15"/>
      <c r="I3" s="16"/>
    </row>
    <row r="4" spans="1:9" ht="12.75" customHeight="1">
      <c r="A4" s="18" t="s">
        <v>6</v>
      </c>
      <c r="B4" s="19"/>
      <c r="C4" s="19"/>
      <c r="D4" s="20">
        <f>'YTD Group'!D5</f>
        <v>66622</v>
      </c>
      <c r="E4" s="21">
        <f>'YTD Group'!E5-'YTD Group'!D5</f>
        <v>69079</v>
      </c>
      <c r="F4" s="20">
        <f>'YTD Group'!F5-'YTD Group'!E5</f>
        <v>70756</v>
      </c>
      <c r="G4" s="22">
        <f>'YTD Group'!G5-'YTD Group'!F5</f>
        <v>56351</v>
      </c>
      <c r="H4" s="20">
        <f>'YTD Group'!H5</f>
        <v>59207</v>
      </c>
      <c r="I4" s="21">
        <v>63126</v>
      </c>
    </row>
    <row r="5" spans="1:9" ht="12.75" customHeight="1">
      <c r="A5" s="18"/>
      <c r="B5" s="19"/>
      <c r="C5" s="19"/>
      <c r="D5" s="20"/>
      <c r="E5" s="21"/>
      <c r="F5" s="20"/>
      <c r="G5" s="22"/>
      <c r="H5" s="20"/>
      <c r="I5" s="21"/>
    </row>
    <row r="6" spans="1:9" ht="12.75" customHeight="1">
      <c r="A6" s="18" t="s">
        <v>7</v>
      </c>
      <c r="B6" s="19"/>
      <c r="C6" s="19"/>
      <c r="D6" s="20"/>
      <c r="E6" s="21"/>
      <c r="F6" s="20"/>
      <c r="G6" s="22"/>
      <c r="H6" s="20"/>
      <c r="I6" s="21"/>
    </row>
    <row r="7" spans="1:9" ht="12.75" customHeight="1">
      <c r="A7" s="18"/>
      <c r="B7" s="19" t="s">
        <v>8</v>
      </c>
      <c r="C7" s="19"/>
      <c r="D7" s="20">
        <f>'YTD Group'!D8</f>
        <v>1696</v>
      </c>
      <c r="E7" s="21">
        <f>'YTD Group'!E8-'YTD Group'!D8</f>
        <v>1928</v>
      </c>
      <c r="F7" s="20">
        <f>'YTD Group'!F8-'YTD Group'!E8</f>
        <v>1522</v>
      </c>
      <c r="G7" s="22">
        <f>'YTD Group'!G8-'YTD Group'!F8</f>
        <v>1252</v>
      </c>
      <c r="H7" s="20">
        <f>'YTD Group'!H8</f>
        <v>511</v>
      </c>
      <c r="I7" s="21">
        <v>840</v>
      </c>
    </row>
    <row r="8" spans="1:9" ht="12.75" customHeight="1">
      <c r="A8" s="18"/>
      <c r="B8" s="19" t="s">
        <v>9</v>
      </c>
      <c r="C8" s="19"/>
      <c r="D8" s="20">
        <f>'YTD Group'!D9</f>
        <v>356</v>
      </c>
      <c r="E8" s="21">
        <f>'YTD Group'!E9-'YTD Group'!D9</f>
        <v>627</v>
      </c>
      <c r="F8" s="20">
        <f>'YTD Group'!F9-'YTD Group'!E9</f>
        <v>-1931</v>
      </c>
      <c r="G8" s="22">
        <f>'YTD Group'!G9-'YTD Group'!F9</f>
        <v>8305</v>
      </c>
      <c r="H8" s="20">
        <f>'YTD Group'!H9</f>
        <v>1030</v>
      </c>
      <c r="I8" s="21">
        <v>446</v>
      </c>
    </row>
    <row r="9" spans="1:9" ht="12.75" customHeight="1">
      <c r="A9" s="18"/>
      <c r="B9" s="19"/>
      <c r="C9" s="19"/>
      <c r="D9" s="20"/>
      <c r="E9" s="21"/>
      <c r="F9" s="20"/>
      <c r="G9" s="22"/>
      <c r="H9" s="20"/>
      <c r="I9" s="21"/>
    </row>
    <row r="10" spans="1:9" ht="12.75" customHeight="1">
      <c r="A10" s="18" t="s">
        <v>10</v>
      </c>
      <c r="B10" s="19"/>
      <c r="C10" s="19"/>
      <c r="D10" s="20">
        <f aca="true" t="shared" si="0" ref="D10:I10">D4-(D7+D8)</f>
        <v>64570</v>
      </c>
      <c r="E10" s="21">
        <f t="shared" si="0"/>
        <v>66524</v>
      </c>
      <c r="F10" s="20">
        <f t="shared" si="0"/>
        <v>71165</v>
      </c>
      <c r="G10" s="22">
        <f t="shared" si="0"/>
        <v>46794</v>
      </c>
      <c r="H10" s="20">
        <f t="shared" si="0"/>
        <v>57666</v>
      </c>
      <c r="I10" s="21">
        <f t="shared" si="0"/>
        <v>61840</v>
      </c>
    </row>
    <row r="11" spans="1:9" ht="12.75" customHeight="1">
      <c r="A11" s="18"/>
      <c r="B11" s="19"/>
      <c r="C11" s="19"/>
      <c r="D11" s="20"/>
      <c r="E11" s="21"/>
      <c r="F11" s="20"/>
      <c r="G11" s="22"/>
      <c r="H11" s="20"/>
      <c r="I11" s="21"/>
    </row>
    <row r="12" spans="1:9" ht="12.75" customHeight="1">
      <c r="A12" s="23" t="s">
        <v>11</v>
      </c>
      <c r="B12" s="14" t="s">
        <v>12</v>
      </c>
      <c r="C12" s="14"/>
      <c r="D12" s="20">
        <f>'YTD Group'!D13</f>
        <v>-24786</v>
      </c>
      <c r="E12" s="21">
        <f>'YTD Group'!E13-'YTD Group'!D13</f>
        <v>-26175</v>
      </c>
      <c r="F12" s="20">
        <f>'YTD Group'!F13-'YTD Group'!E13</f>
        <v>-25376</v>
      </c>
      <c r="G12" s="22">
        <f>'YTD Group'!G13-'YTD Group'!F13</f>
        <v>-25583</v>
      </c>
      <c r="H12" s="20">
        <f>'YTD Group'!H13</f>
        <v>-24140</v>
      </c>
      <c r="I12" s="21">
        <v>-25285</v>
      </c>
    </row>
    <row r="13" spans="1:9" ht="12.75" customHeight="1">
      <c r="A13" s="18"/>
      <c r="B13" s="19"/>
      <c r="C13" s="19"/>
      <c r="D13" s="20"/>
      <c r="E13" s="21"/>
      <c r="F13" s="20"/>
      <c r="G13" s="22"/>
      <c r="H13" s="20"/>
      <c r="I13" s="21"/>
    </row>
    <row r="14" spans="1:9" ht="12.75" customHeight="1">
      <c r="A14" s="18" t="s">
        <v>13</v>
      </c>
      <c r="B14" s="19"/>
      <c r="C14" s="19"/>
      <c r="D14" s="20">
        <f aca="true" t="shared" si="1" ref="D14:I14">D10+D12</f>
        <v>39784</v>
      </c>
      <c r="E14" s="21">
        <f t="shared" si="1"/>
        <v>40349</v>
      </c>
      <c r="F14" s="20">
        <f t="shared" si="1"/>
        <v>45789</v>
      </c>
      <c r="G14" s="22">
        <f t="shared" si="1"/>
        <v>21211</v>
      </c>
      <c r="H14" s="20">
        <f t="shared" si="1"/>
        <v>33526</v>
      </c>
      <c r="I14" s="21">
        <f t="shared" si="1"/>
        <v>36555</v>
      </c>
    </row>
    <row r="15" spans="1:9" ht="12.75" customHeight="1">
      <c r="A15" s="18"/>
      <c r="B15" s="19"/>
      <c r="C15" s="19"/>
      <c r="D15" s="20"/>
      <c r="E15" s="21"/>
      <c r="F15" s="20"/>
      <c r="G15" s="22"/>
      <c r="H15" s="20"/>
      <c r="I15" s="21"/>
    </row>
    <row r="16" spans="1:9" ht="12.75" customHeight="1">
      <c r="A16" s="14" t="s">
        <v>14</v>
      </c>
      <c r="B16" s="14"/>
      <c r="C16" s="14"/>
      <c r="D16" s="20">
        <f>'YTD Group'!D17</f>
        <v>159409</v>
      </c>
      <c r="E16" s="21">
        <f>'YTD Group'!E17-'YTD Group'!D17</f>
        <v>161095</v>
      </c>
      <c r="F16" s="20">
        <f>'YTD Group'!F17-'YTD Group'!E17</f>
        <v>160110</v>
      </c>
      <c r="G16" s="22">
        <f>'YTD Group'!G17-'YTD Group'!F17</f>
        <v>163375</v>
      </c>
      <c r="H16" s="20">
        <f>'YTD Group'!H17</f>
        <v>147374</v>
      </c>
      <c r="I16" s="21">
        <v>150460</v>
      </c>
    </row>
    <row r="17" spans="1:9" ht="12.75" customHeight="1">
      <c r="A17" s="18"/>
      <c r="B17" s="19"/>
      <c r="C17" s="19"/>
      <c r="D17" s="20"/>
      <c r="E17" s="21"/>
      <c r="F17" s="20"/>
      <c r="G17" s="22"/>
      <c r="H17" s="20"/>
      <c r="I17" s="21"/>
    </row>
    <row r="18" spans="1:9" ht="12.75" customHeight="1">
      <c r="A18" s="18" t="s">
        <v>15</v>
      </c>
      <c r="B18" s="19"/>
      <c r="C18" s="19"/>
      <c r="D18" s="24">
        <f aca="true" t="shared" si="2" ref="D18:I18">D4/D16</f>
        <v>0.4179312334937174</v>
      </c>
      <c r="E18" s="25">
        <f t="shared" si="2"/>
        <v>0.4288090878053323</v>
      </c>
      <c r="F18" s="24">
        <f t="shared" si="2"/>
        <v>0.44192117918930734</v>
      </c>
      <c r="G18" s="26">
        <f t="shared" si="2"/>
        <v>0.34491813312930375</v>
      </c>
      <c r="H18" s="24">
        <f t="shared" si="2"/>
        <v>0.4017465767367378</v>
      </c>
      <c r="I18" s="25">
        <f t="shared" si="2"/>
        <v>0.4195533696663565</v>
      </c>
    </row>
    <row r="19" spans="1:9" ht="12.75" customHeight="1" thickBot="1">
      <c r="A19" s="57" t="s">
        <v>16</v>
      </c>
      <c r="B19" s="58"/>
      <c r="C19" s="58"/>
      <c r="D19" s="59">
        <f aca="true" t="shared" si="3" ref="D19:I19">D10/D16</f>
        <v>0.40505868551963814</v>
      </c>
      <c r="E19" s="60">
        <f t="shared" si="3"/>
        <v>0.41294888109500605</v>
      </c>
      <c r="F19" s="59">
        <f t="shared" si="3"/>
        <v>0.4444756729748298</v>
      </c>
      <c r="G19" s="61">
        <f t="shared" si="3"/>
        <v>0.28642081101759753</v>
      </c>
      <c r="H19" s="59">
        <f t="shared" si="3"/>
        <v>0.391290186871497</v>
      </c>
      <c r="I19" s="60">
        <f t="shared" si="3"/>
        <v>0.41100624750764325</v>
      </c>
    </row>
    <row r="20" ht="13.5" thickTop="1"/>
    <row r="21" s="51" customFormat="1" ht="12.75">
      <c r="A21" s="51" t="s">
        <v>29</v>
      </c>
    </row>
    <row r="22" s="51" customFormat="1" ht="12.75">
      <c r="A22" s="51" t="s">
        <v>30</v>
      </c>
    </row>
    <row r="23" s="51" customFormat="1" ht="12.75">
      <c r="A23" s="51" t="s">
        <v>31</v>
      </c>
    </row>
    <row r="24" s="51" customFormat="1" ht="12.75">
      <c r="A24" s="51" t="s">
        <v>32</v>
      </c>
    </row>
  </sheetData>
  <mergeCells count="1">
    <mergeCell ref="A1:C1"/>
  </mergeCells>
  <printOptions horizontalCentered="1"/>
  <pageMargins left="1.6535433070866143" right="1.6535433070866143" top="1.141732283464567" bottom="0.7086614173228347" header="0.5511811023622047" footer="0.5118110236220472"/>
  <pageSetup fitToHeight="1" fitToWidth="1" horizontalDpi="300" verticalDpi="300" orientation="landscape" paperSize="9" scale="71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2"/>
  <sheetViews>
    <sheetView showGridLines="0" workbookViewId="0" topLeftCell="A1">
      <pane xSplit="3" ySplit="2" topLeftCell="D18" activePane="bottomRight" state="frozen"/>
      <selection pane="topLeft" activeCell="A47" sqref="A47:B50"/>
      <selection pane="topRight" activeCell="A47" sqref="A47:B50"/>
      <selection pane="bottomLeft" activeCell="A47" sqref="A47:B50"/>
      <selection pane="bottomRight" activeCell="A47" sqref="A47:B50"/>
    </sheetView>
  </sheetViews>
  <sheetFormatPr defaultColWidth="8.50390625" defaultRowHeight="12.75"/>
  <cols>
    <col min="1" max="1" width="6.625" style="5" customWidth="1"/>
    <col min="2" max="2" width="5.875" style="5" customWidth="1"/>
    <col min="3" max="3" width="55.125" style="5" customWidth="1"/>
    <col min="4" max="9" width="15.125" style="5" customWidth="1"/>
    <col min="10" max="16384" width="8.50390625" style="5" customWidth="1"/>
  </cols>
  <sheetData>
    <row r="1" spans="1:9" ht="12.75">
      <c r="A1" s="1" t="s">
        <v>34</v>
      </c>
      <c r="B1" s="2"/>
      <c r="C1" s="2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</row>
    <row r="2" spans="1:9" ht="12.75">
      <c r="A2" s="10"/>
      <c r="B2" s="8"/>
      <c r="C2" s="9"/>
      <c r="D2" s="6" t="s">
        <v>1</v>
      </c>
      <c r="E2" s="6" t="s">
        <v>2</v>
      </c>
      <c r="F2" s="6" t="s">
        <v>3</v>
      </c>
      <c r="G2" s="7" t="s">
        <v>4</v>
      </c>
      <c r="H2" s="6" t="s">
        <v>1</v>
      </c>
      <c r="I2" s="6" t="s">
        <v>2</v>
      </c>
    </row>
    <row r="3" spans="1:9" ht="7.5" customHeight="1">
      <c r="A3" s="8"/>
      <c r="B3" s="33"/>
      <c r="C3" s="34"/>
      <c r="D3" s="35"/>
      <c r="E3" s="36"/>
      <c r="F3" s="35"/>
      <c r="G3" s="17"/>
      <c r="H3" s="35"/>
      <c r="I3" s="36"/>
    </row>
    <row r="4" spans="1:9" s="63" customFormat="1" ht="15.75">
      <c r="A4" s="62" t="s">
        <v>35</v>
      </c>
      <c r="B4" s="33"/>
      <c r="C4" s="34"/>
      <c r="D4" s="35"/>
      <c r="E4" s="36"/>
      <c r="F4" s="35"/>
      <c r="G4" s="17"/>
      <c r="H4" s="35"/>
      <c r="I4" s="36"/>
    </row>
    <row r="5" spans="1:9" ht="11.25" customHeight="1">
      <c r="A5" s="33"/>
      <c r="B5" s="33"/>
      <c r="C5" s="34"/>
      <c r="D5" s="35"/>
      <c r="E5" s="36"/>
      <c r="F5" s="35"/>
      <c r="G5" s="17"/>
      <c r="H5" s="35"/>
      <c r="I5" s="36"/>
    </row>
    <row r="6" spans="1:9" ht="12.75" customHeight="1">
      <c r="A6" s="18" t="s">
        <v>6</v>
      </c>
      <c r="B6" s="19"/>
      <c r="C6" s="19"/>
      <c r="D6" s="20">
        <v>46608</v>
      </c>
      <c r="E6" s="21">
        <v>92698</v>
      </c>
      <c r="F6" s="20">
        <v>140758</v>
      </c>
      <c r="G6" s="22">
        <v>184141</v>
      </c>
      <c r="H6" s="20">
        <v>44488</v>
      </c>
      <c r="I6" s="21">
        <v>90600</v>
      </c>
    </row>
    <row r="7" spans="1:9" ht="12.75" customHeight="1">
      <c r="A7" s="18"/>
      <c r="B7" s="19"/>
      <c r="C7" s="19"/>
      <c r="D7" s="20"/>
      <c r="E7" s="21"/>
      <c r="F7" s="20"/>
      <c r="G7" s="22"/>
      <c r="H7" s="20"/>
      <c r="I7" s="21"/>
    </row>
    <row r="8" spans="1:9" ht="12.75" customHeight="1">
      <c r="A8" s="18" t="s">
        <v>7</v>
      </c>
      <c r="B8" s="19"/>
      <c r="C8" s="19"/>
      <c r="D8" s="20"/>
      <c r="E8" s="21"/>
      <c r="F8" s="20"/>
      <c r="G8" s="22"/>
      <c r="H8" s="20"/>
      <c r="I8" s="21"/>
    </row>
    <row r="9" spans="1:9" ht="12.75" customHeight="1">
      <c r="A9" s="18"/>
      <c r="B9" s="19" t="s">
        <v>9</v>
      </c>
      <c r="C9" s="19"/>
      <c r="D9" s="20">
        <v>6</v>
      </c>
      <c r="E9" s="21">
        <v>537</v>
      </c>
      <c r="F9" s="20">
        <v>569</v>
      </c>
      <c r="G9" s="22">
        <v>2221</v>
      </c>
      <c r="H9" s="20">
        <v>57</v>
      </c>
      <c r="I9" s="21">
        <v>309</v>
      </c>
    </row>
    <row r="10" spans="1:9" ht="12.75" customHeight="1">
      <c r="A10" s="18"/>
      <c r="B10" s="19"/>
      <c r="C10" s="19"/>
      <c r="D10" s="20"/>
      <c r="E10" s="21"/>
      <c r="F10" s="20"/>
      <c r="G10" s="22"/>
      <c r="H10" s="20"/>
      <c r="I10" s="21"/>
    </row>
    <row r="11" spans="1:9" ht="12.75" customHeight="1">
      <c r="A11" s="18" t="s">
        <v>10</v>
      </c>
      <c r="B11" s="19"/>
      <c r="C11" s="19"/>
      <c r="D11" s="20">
        <f aca="true" t="shared" si="0" ref="D11:I11">D6-D9</f>
        <v>46602</v>
      </c>
      <c r="E11" s="21">
        <f t="shared" si="0"/>
        <v>92161</v>
      </c>
      <c r="F11" s="20">
        <f t="shared" si="0"/>
        <v>140189</v>
      </c>
      <c r="G11" s="22">
        <f t="shared" si="0"/>
        <v>181920</v>
      </c>
      <c r="H11" s="20">
        <f t="shared" si="0"/>
        <v>44431</v>
      </c>
      <c r="I11" s="21">
        <f t="shared" si="0"/>
        <v>90291</v>
      </c>
    </row>
    <row r="12" spans="1:9" ht="12.75" customHeight="1">
      <c r="A12" s="18"/>
      <c r="B12" s="19"/>
      <c r="C12" s="19"/>
      <c r="D12" s="20"/>
      <c r="E12" s="21"/>
      <c r="F12" s="20"/>
      <c r="G12" s="22"/>
      <c r="H12" s="20"/>
      <c r="I12" s="21"/>
    </row>
    <row r="13" spans="1:9" ht="12.75" customHeight="1">
      <c r="A13" s="14" t="s">
        <v>14</v>
      </c>
      <c r="B13" s="14"/>
      <c r="C13" s="14"/>
      <c r="D13" s="20">
        <v>78943</v>
      </c>
      <c r="E13" s="21">
        <v>159495</v>
      </c>
      <c r="F13" s="20">
        <v>240501</v>
      </c>
      <c r="G13" s="22">
        <v>322336</v>
      </c>
      <c r="H13" s="20">
        <v>75811</v>
      </c>
      <c r="I13" s="21">
        <v>154010</v>
      </c>
    </row>
    <row r="14" spans="1:9" ht="12.75" customHeight="1">
      <c r="A14" s="18"/>
      <c r="B14" s="19"/>
      <c r="C14" s="19"/>
      <c r="D14" s="20"/>
      <c r="E14" s="21"/>
      <c r="F14" s="20"/>
      <c r="G14" s="22"/>
      <c r="H14" s="20"/>
      <c r="I14" s="21"/>
    </row>
    <row r="15" spans="1:9" ht="12.75" customHeight="1">
      <c r="A15" s="18" t="s">
        <v>15</v>
      </c>
      <c r="B15" s="19"/>
      <c r="C15" s="19"/>
      <c r="D15" s="24">
        <f aca="true" t="shared" si="1" ref="D15:I15">D6/D13</f>
        <v>0.590400668837009</v>
      </c>
      <c r="E15" s="25">
        <f t="shared" si="1"/>
        <v>0.5811969027242233</v>
      </c>
      <c r="F15" s="24">
        <f t="shared" si="1"/>
        <v>0.5852699157176061</v>
      </c>
      <c r="G15" s="26">
        <f t="shared" si="1"/>
        <v>0.571270351434528</v>
      </c>
      <c r="H15" s="24">
        <f t="shared" si="1"/>
        <v>0.5868277690572609</v>
      </c>
      <c r="I15" s="25">
        <f t="shared" si="1"/>
        <v>0.5882734887344978</v>
      </c>
    </row>
    <row r="16" spans="1:9" ht="12.75" customHeight="1" thickBot="1">
      <c r="A16" s="57" t="s">
        <v>16</v>
      </c>
      <c r="B16" s="58"/>
      <c r="C16" s="58"/>
      <c r="D16" s="59">
        <f aca="true" t="shared" si="2" ref="D16:I16">D11/D13</f>
        <v>0.590324664631443</v>
      </c>
      <c r="E16" s="60">
        <f t="shared" si="2"/>
        <v>0.5778300260196244</v>
      </c>
      <c r="F16" s="59">
        <f t="shared" si="2"/>
        <v>0.5829040211891011</v>
      </c>
      <c r="G16" s="61">
        <f t="shared" si="2"/>
        <v>0.5643800258115755</v>
      </c>
      <c r="H16" s="59">
        <f t="shared" si="2"/>
        <v>0.5860758992758307</v>
      </c>
      <c r="I16" s="60">
        <f t="shared" si="2"/>
        <v>0.5862671255113304</v>
      </c>
    </row>
    <row r="17" spans="1:9" ht="7.5" customHeight="1" thickTop="1">
      <c r="A17" s="34"/>
      <c r="B17" s="34"/>
      <c r="C17" s="34"/>
      <c r="D17" s="64"/>
      <c r="E17" s="65"/>
      <c r="F17" s="64"/>
      <c r="G17" s="66"/>
      <c r="H17" s="64"/>
      <c r="I17" s="65"/>
    </row>
    <row r="18" spans="1:9" s="63" customFormat="1" ht="15.75">
      <c r="A18" s="62" t="s">
        <v>36</v>
      </c>
      <c r="B18" s="33"/>
      <c r="C18" s="34"/>
      <c r="D18" s="35"/>
      <c r="E18" s="36"/>
      <c r="F18" s="35"/>
      <c r="G18" s="17"/>
      <c r="H18" s="35"/>
      <c r="I18" s="36"/>
    </row>
    <row r="19" spans="1:9" ht="11.25" customHeight="1">
      <c r="A19" s="13"/>
      <c r="B19" s="13"/>
      <c r="C19" s="14"/>
      <c r="D19" s="15"/>
      <c r="E19" s="16"/>
      <c r="F19" s="15"/>
      <c r="G19" s="17"/>
      <c r="H19" s="15"/>
      <c r="I19" s="16"/>
    </row>
    <row r="20" spans="1:9" ht="12.75" customHeight="1">
      <c r="A20" s="18" t="s">
        <v>6</v>
      </c>
      <c r="B20" s="19"/>
      <c r="C20" s="19"/>
      <c r="D20" s="20">
        <v>20273</v>
      </c>
      <c r="E20" s="21">
        <v>40048</v>
      </c>
      <c r="F20" s="20">
        <v>60598</v>
      </c>
      <c r="G20" s="22">
        <v>81929</v>
      </c>
      <c r="H20" s="20">
        <v>18787</v>
      </c>
      <c r="I20" s="21">
        <v>37548</v>
      </c>
    </row>
    <row r="21" spans="1:9" ht="12.75" customHeight="1">
      <c r="A21" s="18"/>
      <c r="B21" s="19"/>
      <c r="C21" s="19"/>
      <c r="D21" s="20"/>
      <c r="E21" s="21"/>
      <c r="F21" s="20"/>
      <c r="G21" s="22"/>
      <c r="H21" s="20"/>
      <c r="I21" s="21"/>
    </row>
    <row r="22" spans="1:9" ht="12.75" customHeight="1">
      <c r="A22" s="18" t="s">
        <v>7</v>
      </c>
      <c r="B22" s="19"/>
      <c r="C22" s="19"/>
      <c r="D22" s="20"/>
      <c r="E22" s="21"/>
      <c r="F22" s="20"/>
      <c r="G22" s="22"/>
      <c r="H22" s="20"/>
      <c r="I22" s="21"/>
    </row>
    <row r="23" spans="1:9" ht="12.75" customHeight="1">
      <c r="A23" s="18"/>
      <c r="B23" s="19" t="s">
        <v>9</v>
      </c>
      <c r="C23" s="19"/>
      <c r="D23" s="20">
        <v>5</v>
      </c>
      <c r="E23" s="21">
        <v>25</v>
      </c>
      <c r="F23" s="20">
        <v>167</v>
      </c>
      <c r="G23" s="22">
        <v>1622</v>
      </c>
      <c r="H23" s="20">
        <v>22</v>
      </c>
      <c r="I23" s="21">
        <v>50</v>
      </c>
    </row>
    <row r="24" spans="1:9" ht="12.75" customHeight="1">
      <c r="A24" s="18"/>
      <c r="B24" s="19"/>
      <c r="C24" s="19"/>
      <c r="D24" s="20"/>
      <c r="E24" s="21"/>
      <c r="F24" s="20"/>
      <c r="G24" s="22"/>
      <c r="H24" s="20"/>
      <c r="I24" s="21"/>
    </row>
    <row r="25" spans="1:9" ht="12.75" customHeight="1">
      <c r="A25" s="18" t="s">
        <v>10</v>
      </c>
      <c r="B25" s="19"/>
      <c r="C25" s="19"/>
      <c r="D25" s="20">
        <f aca="true" t="shared" si="3" ref="D25:I25">D20-D23</f>
        <v>20268</v>
      </c>
      <c r="E25" s="21">
        <f t="shared" si="3"/>
        <v>40023</v>
      </c>
      <c r="F25" s="20">
        <f t="shared" si="3"/>
        <v>60431</v>
      </c>
      <c r="G25" s="22">
        <f t="shared" si="3"/>
        <v>80307</v>
      </c>
      <c r="H25" s="20">
        <f t="shared" si="3"/>
        <v>18765</v>
      </c>
      <c r="I25" s="21">
        <f t="shared" si="3"/>
        <v>37498</v>
      </c>
    </row>
    <row r="26" spans="1:9" ht="12.75" customHeight="1">
      <c r="A26" s="18"/>
      <c r="B26" s="19"/>
      <c r="C26" s="19"/>
      <c r="D26" s="20"/>
      <c r="E26" s="21"/>
      <c r="F26" s="20"/>
      <c r="G26" s="22"/>
      <c r="H26" s="20"/>
      <c r="I26" s="21"/>
    </row>
    <row r="27" spans="1:9" ht="12.75" customHeight="1">
      <c r="A27" s="14" t="s">
        <v>14</v>
      </c>
      <c r="B27" s="14"/>
      <c r="C27" s="14"/>
      <c r="D27" s="20">
        <v>42897</v>
      </c>
      <c r="E27" s="21">
        <v>84531</v>
      </c>
      <c r="F27" s="20">
        <v>123498</v>
      </c>
      <c r="G27" s="22">
        <v>170989</v>
      </c>
      <c r="H27" s="20">
        <v>39603</v>
      </c>
      <c r="I27" s="21">
        <v>79271</v>
      </c>
    </row>
    <row r="28" spans="1:9" ht="12.75" customHeight="1">
      <c r="A28" s="18"/>
      <c r="B28" s="19"/>
      <c r="C28" s="19"/>
      <c r="D28" s="20"/>
      <c r="E28" s="21"/>
      <c r="F28" s="20"/>
      <c r="G28" s="22"/>
      <c r="H28" s="20"/>
      <c r="I28" s="21"/>
    </row>
    <row r="29" spans="1:9" ht="12.75" customHeight="1">
      <c r="A29" s="18" t="s">
        <v>15</v>
      </c>
      <c r="B29" s="19"/>
      <c r="C29" s="19"/>
      <c r="D29" s="24">
        <f aca="true" t="shared" si="4" ref="D29:I29">D20/D27</f>
        <v>0.4725971513159428</v>
      </c>
      <c r="E29" s="25">
        <f t="shared" si="4"/>
        <v>0.47376702038305474</v>
      </c>
      <c r="F29" s="24">
        <f t="shared" si="4"/>
        <v>0.4906800110123241</v>
      </c>
      <c r="G29" s="26">
        <f t="shared" si="4"/>
        <v>0.47914778143623277</v>
      </c>
      <c r="H29" s="24">
        <f t="shared" si="4"/>
        <v>0.4743832537939045</v>
      </c>
      <c r="I29" s="25">
        <f t="shared" si="4"/>
        <v>0.4736662840130691</v>
      </c>
    </row>
    <row r="30" spans="1:9" ht="12.75" customHeight="1" thickBot="1">
      <c r="A30" s="57" t="s">
        <v>16</v>
      </c>
      <c r="B30" s="58"/>
      <c r="C30" s="58"/>
      <c r="D30" s="59">
        <f aca="true" t="shared" si="5" ref="D30:I30">D25/D27</f>
        <v>0.4724805930484649</v>
      </c>
      <c r="E30" s="60">
        <f t="shared" si="5"/>
        <v>0.47347127089470137</v>
      </c>
      <c r="F30" s="59">
        <f t="shared" si="5"/>
        <v>0.48932776239291326</v>
      </c>
      <c r="G30" s="61">
        <f t="shared" si="5"/>
        <v>0.4696617911093696</v>
      </c>
      <c r="H30" s="59">
        <f t="shared" si="5"/>
        <v>0.4738277403227028</v>
      </c>
      <c r="I30" s="60">
        <f t="shared" si="5"/>
        <v>0.47303553632475936</v>
      </c>
    </row>
    <row r="31" spans="1:8" ht="7.5" customHeight="1" thickTop="1">
      <c r="A31" s="10"/>
      <c r="B31" s="10"/>
      <c r="C31" s="10"/>
      <c r="D31" s="10"/>
      <c r="F31" s="10"/>
      <c r="G31" s="32"/>
      <c r="H31" s="10"/>
    </row>
    <row r="32" spans="1:9" s="63" customFormat="1" ht="15.75">
      <c r="A32" s="62" t="s">
        <v>37</v>
      </c>
      <c r="B32" s="33"/>
      <c r="C32" s="34"/>
      <c r="D32" s="35"/>
      <c r="E32" s="36"/>
      <c r="F32" s="35"/>
      <c r="G32" s="17"/>
      <c r="H32" s="35"/>
      <c r="I32" s="36"/>
    </row>
    <row r="33" spans="1:9" ht="12.75" customHeight="1">
      <c r="A33" s="13"/>
      <c r="B33" s="13"/>
      <c r="C33" s="14"/>
      <c r="D33" s="15"/>
      <c r="E33" s="16"/>
      <c r="F33" s="15"/>
      <c r="G33" s="17"/>
      <c r="H33" s="15"/>
      <c r="I33" s="16"/>
    </row>
    <row r="34" spans="1:9" ht="12.75" customHeight="1">
      <c r="A34" s="18" t="s">
        <v>6</v>
      </c>
      <c r="B34" s="19"/>
      <c r="C34" s="19"/>
      <c r="D34" s="20">
        <v>-3298</v>
      </c>
      <c r="E34" s="21">
        <v>-5536</v>
      </c>
      <c r="F34" s="20">
        <v>-8192</v>
      </c>
      <c r="G34" s="22">
        <v>-14524</v>
      </c>
      <c r="H34" s="20">
        <v>-5635</v>
      </c>
      <c r="I34" s="21">
        <v>-9901</v>
      </c>
    </row>
    <row r="35" spans="1:9" ht="12.75" customHeight="1">
      <c r="A35" s="18"/>
      <c r="B35" s="19"/>
      <c r="C35" s="19"/>
      <c r="D35" s="20"/>
      <c r="E35" s="21"/>
      <c r="F35" s="20"/>
      <c r="G35" s="22"/>
      <c r="H35" s="20"/>
      <c r="I35" s="21"/>
    </row>
    <row r="36" spans="1:9" ht="12.75" customHeight="1">
      <c r="A36" s="18" t="s">
        <v>7</v>
      </c>
      <c r="B36" s="19"/>
      <c r="C36" s="19"/>
      <c r="D36" s="20"/>
      <c r="E36" s="21"/>
      <c r="F36" s="20"/>
      <c r="G36" s="22"/>
      <c r="H36" s="20"/>
      <c r="I36" s="21"/>
    </row>
    <row r="37" spans="1:9" ht="12.75" customHeight="1">
      <c r="A37" s="18"/>
      <c r="B37" s="19" t="s">
        <v>8</v>
      </c>
      <c r="C37" s="19"/>
      <c r="D37" s="20">
        <v>1696</v>
      </c>
      <c r="E37" s="21">
        <v>3624</v>
      </c>
      <c r="F37" s="20">
        <v>5146</v>
      </c>
      <c r="G37" s="22">
        <v>6398</v>
      </c>
      <c r="H37" s="20">
        <v>511</v>
      </c>
      <c r="I37" s="21">
        <v>1351</v>
      </c>
    </row>
    <row r="38" spans="1:9" ht="12.75" customHeight="1">
      <c r="A38" s="18"/>
      <c r="B38" s="19" t="s">
        <v>9</v>
      </c>
      <c r="C38" s="19"/>
      <c r="D38" s="20">
        <v>48</v>
      </c>
      <c r="E38" s="21">
        <v>69</v>
      </c>
      <c r="F38" s="20">
        <v>-1093</v>
      </c>
      <c r="G38" s="22">
        <v>1287</v>
      </c>
      <c r="H38" s="20">
        <v>18</v>
      </c>
      <c r="I38" s="21">
        <v>424</v>
      </c>
    </row>
    <row r="39" spans="1:9" ht="12.75" customHeight="1">
      <c r="A39" s="18"/>
      <c r="B39" s="19"/>
      <c r="C39" s="19"/>
      <c r="D39" s="20"/>
      <c r="E39" s="21"/>
      <c r="F39" s="20"/>
      <c r="G39" s="22"/>
      <c r="H39" s="20"/>
      <c r="I39" s="21"/>
    </row>
    <row r="40" spans="1:9" ht="12.75" customHeight="1">
      <c r="A40" s="18" t="s">
        <v>10</v>
      </c>
      <c r="B40" s="19"/>
      <c r="C40" s="19"/>
      <c r="D40" s="20">
        <f aca="true" t="shared" si="6" ref="D40:I40">D34-(D37+D38)</f>
        <v>-5042</v>
      </c>
      <c r="E40" s="21">
        <f t="shared" si="6"/>
        <v>-9229</v>
      </c>
      <c r="F40" s="20">
        <f t="shared" si="6"/>
        <v>-12245</v>
      </c>
      <c r="G40" s="22">
        <f t="shared" si="6"/>
        <v>-22209</v>
      </c>
      <c r="H40" s="20">
        <f t="shared" si="6"/>
        <v>-6164</v>
      </c>
      <c r="I40" s="21">
        <f t="shared" si="6"/>
        <v>-11676</v>
      </c>
    </row>
    <row r="41" spans="1:9" ht="12.75" customHeight="1">
      <c r="A41" s="18"/>
      <c r="B41" s="19"/>
      <c r="C41" s="19"/>
      <c r="D41" s="20"/>
      <c r="E41" s="21"/>
      <c r="F41" s="20"/>
      <c r="G41" s="22"/>
      <c r="H41" s="20"/>
      <c r="I41" s="21"/>
    </row>
    <row r="42" spans="1:9" ht="12.75" customHeight="1">
      <c r="A42" s="14" t="s">
        <v>14</v>
      </c>
      <c r="B42" s="14"/>
      <c r="C42" s="14"/>
      <c r="D42" s="20">
        <v>33127</v>
      </c>
      <c r="E42" s="21">
        <v>66432</v>
      </c>
      <c r="F42" s="20">
        <v>100769</v>
      </c>
      <c r="G42" s="22">
        <v>135456</v>
      </c>
      <c r="H42" s="20">
        <v>28802</v>
      </c>
      <c r="I42" s="21">
        <v>58512</v>
      </c>
    </row>
    <row r="43" spans="1:9" ht="12.75" customHeight="1">
      <c r="A43" s="18"/>
      <c r="B43" s="19"/>
      <c r="C43" s="19"/>
      <c r="D43" s="20"/>
      <c r="E43" s="21"/>
      <c r="F43" s="20"/>
      <c r="G43" s="22"/>
      <c r="H43" s="20"/>
      <c r="I43" s="21"/>
    </row>
    <row r="44" spans="1:9" ht="12.75" customHeight="1">
      <c r="A44" s="18" t="s">
        <v>15</v>
      </c>
      <c r="B44" s="19"/>
      <c r="C44" s="19"/>
      <c r="D44" s="24" t="s">
        <v>38</v>
      </c>
      <c r="E44" s="25" t="s">
        <v>38</v>
      </c>
      <c r="F44" s="24" t="s">
        <v>38</v>
      </c>
      <c r="G44" s="26" t="s">
        <v>38</v>
      </c>
      <c r="H44" s="24" t="s">
        <v>38</v>
      </c>
      <c r="I44" s="25" t="s">
        <v>38</v>
      </c>
    </row>
    <row r="45" spans="1:9" ht="12.75" customHeight="1" thickBot="1">
      <c r="A45" s="57" t="s">
        <v>16</v>
      </c>
      <c r="B45" s="58"/>
      <c r="C45" s="58"/>
      <c r="D45" s="59" t="s">
        <v>38</v>
      </c>
      <c r="E45" s="60" t="s">
        <v>38</v>
      </c>
      <c r="F45" s="59" t="s">
        <v>38</v>
      </c>
      <c r="G45" s="61" t="s">
        <v>38</v>
      </c>
      <c r="H45" s="59" t="s">
        <v>38</v>
      </c>
      <c r="I45" s="60" t="s">
        <v>38</v>
      </c>
    </row>
    <row r="46" spans="1:8" ht="7.5" customHeight="1" thickTop="1">
      <c r="A46" s="10"/>
      <c r="B46" s="10"/>
      <c r="C46" s="10"/>
      <c r="D46" s="10"/>
      <c r="F46" s="10"/>
      <c r="G46" s="32"/>
      <c r="H46" s="10"/>
    </row>
    <row r="47" spans="1:9" s="63" customFormat="1" ht="15.75">
      <c r="A47" s="62" t="s">
        <v>39</v>
      </c>
      <c r="B47" s="33"/>
      <c r="C47" s="34"/>
      <c r="D47" s="35"/>
      <c r="E47" s="36"/>
      <c r="F47" s="35"/>
      <c r="G47" s="17"/>
      <c r="H47" s="35"/>
      <c r="I47" s="36"/>
    </row>
    <row r="48" spans="1:9" ht="12.75" customHeight="1">
      <c r="A48" s="13"/>
      <c r="B48" s="13"/>
      <c r="C48" s="14"/>
      <c r="D48" s="15"/>
      <c r="E48" s="16"/>
      <c r="F48" s="15"/>
      <c r="G48" s="17"/>
      <c r="H48" s="15"/>
      <c r="I48" s="16"/>
    </row>
    <row r="49" spans="1:9" ht="12.75" customHeight="1">
      <c r="A49" s="18" t="s">
        <v>6</v>
      </c>
      <c r="B49" s="19"/>
      <c r="C49" s="19"/>
      <c r="D49" s="20">
        <v>-11220</v>
      </c>
      <c r="E49" s="21">
        <v>-22485</v>
      </c>
      <c r="F49" s="20">
        <v>-33029</v>
      </c>
      <c r="G49" s="22">
        <v>-44904</v>
      </c>
      <c r="H49" s="20">
        <v>-10885</v>
      </c>
      <c r="I49" s="21">
        <v>-21947</v>
      </c>
    </row>
    <row r="50" spans="1:9" ht="12.75" customHeight="1">
      <c r="A50" s="18"/>
      <c r="B50" s="19"/>
      <c r="C50" s="19"/>
      <c r="D50" s="20"/>
      <c r="E50" s="21"/>
      <c r="F50" s="20"/>
      <c r="G50" s="22"/>
      <c r="H50" s="20"/>
      <c r="I50" s="21"/>
    </row>
    <row r="51" spans="1:9" ht="12.75" customHeight="1">
      <c r="A51" s="18" t="s">
        <v>7</v>
      </c>
      <c r="B51" s="19"/>
      <c r="C51" s="19"/>
      <c r="D51" s="20"/>
      <c r="E51" s="21"/>
      <c r="F51" s="20"/>
      <c r="G51" s="22"/>
      <c r="H51" s="20"/>
      <c r="I51" s="21"/>
    </row>
    <row r="52" spans="1:9" ht="12.75" customHeight="1">
      <c r="A52" s="18"/>
      <c r="B52" s="19" t="s">
        <v>9</v>
      </c>
      <c r="C52" s="19"/>
      <c r="D52" s="20">
        <v>0</v>
      </c>
      <c r="E52" s="21">
        <v>0</v>
      </c>
      <c r="F52" s="20">
        <v>1</v>
      </c>
      <c r="G52" s="22">
        <v>2581</v>
      </c>
      <c r="H52" s="20">
        <v>0</v>
      </c>
      <c r="I52" s="21">
        <v>-294</v>
      </c>
    </row>
    <row r="53" spans="1:9" ht="12.75" customHeight="1">
      <c r="A53" s="18"/>
      <c r="B53" s="19"/>
      <c r="C53" s="19"/>
      <c r="D53" s="20"/>
      <c r="E53" s="21"/>
      <c r="F53" s="20"/>
      <c r="G53" s="22"/>
      <c r="H53" s="20"/>
      <c r="I53" s="21"/>
    </row>
    <row r="54" spans="1:9" ht="12.75" customHeight="1">
      <c r="A54" s="18" t="s">
        <v>10</v>
      </c>
      <c r="B54" s="19"/>
      <c r="C54" s="19"/>
      <c r="D54" s="20">
        <f aca="true" t="shared" si="7" ref="D54:I54">D49-D52</f>
        <v>-11220</v>
      </c>
      <c r="E54" s="21">
        <f t="shared" si="7"/>
        <v>-22485</v>
      </c>
      <c r="F54" s="20">
        <f t="shared" si="7"/>
        <v>-33030</v>
      </c>
      <c r="G54" s="22">
        <f t="shared" si="7"/>
        <v>-47485</v>
      </c>
      <c r="H54" s="20">
        <f t="shared" si="7"/>
        <v>-10885</v>
      </c>
      <c r="I54" s="21">
        <f t="shared" si="7"/>
        <v>-21653</v>
      </c>
    </row>
    <row r="55" spans="1:9" ht="12.75" customHeight="1">
      <c r="A55" s="18"/>
      <c r="B55" s="19"/>
      <c r="C55" s="19"/>
      <c r="D55" s="20"/>
      <c r="E55" s="21"/>
      <c r="F55" s="20"/>
      <c r="G55" s="22"/>
      <c r="H55" s="20"/>
      <c r="I55" s="21"/>
    </row>
    <row r="56" spans="1:9" ht="12.75" customHeight="1">
      <c r="A56" s="14" t="s">
        <v>14</v>
      </c>
      <c r="B56" s="14"/>
      <c r="C56" s="14"/>
      <c r="D56" s="20">
        <v>2654</v>
      </c>
      <c r="E56" s="21">
        <v>5326</v>
      </c>
      <c r="F56" s="20">
        <v>8058</v>
      </c>
      <c r="G56" s="22">
        <v>10556</v>
      </c>
      <c r="H56" s="20">
        <v>1975</v>
      </c>
      <c r="I56" s="21">
        <v>4051</v>
      </c>
    </row>
    <row r="57" spans="1:9" ht="12.75" customHeight="1">
      <c r="A57" s="18"/>
      <c r="B57" s="19"/>
      <c r="C57" s="19"/>
      <c r="D57" s="20"/>
      <c r="E57" s="21"/>
      <c r="F57" s="20"/>
      <c r="G57" s="22"/>
      <c r="H57" s="20"/>
      <c r="I57" s="21"/>
    </row>
    <row r="58" spans="1:9" ht="12.75" customHeight="1">
      <c r="A58" s="18" t="s">
        <v>15</v>
      </c>
      <c r="B58" s="19"/>
      <c r="C58" s="19"/>
      <c r="D58" s="24" t="s">
        <v>38</v>
      </c>
      <c r="E58" s="25" t="s">
        <v>38</v>
      </c>
      <c r="F58" s="24" t="s">
        <v>38</v>
      </c>
      <c r="G58" s="26" t="s">
        <v>38</v>
      </c>
      <c r="H58" s="24" t="s">
        <v>38</v>
      </c>
      <c r="I58" s="25" t="s">
        <v>38</v>
      </c>
    </row>
    <row r="59" spans="1:9" ht="12.75" customHeight="1" thickBot="1">
      <c r="A59" s="57" t="s">
        <v>16</v>
      </c>
      <c r="B59" s="58"/>
      <c r="C59" s="58"/>
      <c r="D59" s="59" t="s">
        <v>38</v>
      </c>
      <c r="E59" s="60" t="s">
        <v>38</v>
      </c>
      <c r="F59" s="59" t="s">
        <v>38</v>
      </c>
      <c r="G59" s="61" t="s">
        <v>38</v>
      </c>
      <c r="H59" s="59" t="s">
        <v>38</v>
      </c>
      <c r="I59" s="60" t="s">
        <v>38</v>
      </c>
    </row>
    <row r="60" spans="1:8" ht="7.5" customHeight="1" thickTop="1">
      <c r="A60" s="10"/>
      <c r="B60" s="10"/>
      <c r="C60" s="10"/>
      <c r="D60" s="10"/>
      <c r="F60" s="10"/>
      <c r="G60" s="32"/>
      <c r="H60" s="10"/>
    </row>
    <row r="61" spans="1:9" s="63" customFormat="1" ht="15.75">
      <c r="A61" s="62" t="s">
        <v>40</v>
      </c>
      <c r="B61" s="33"/>
      <c r="C61" s="34"/>
      <c r="D61" s="35"/>
      <c r="E61" s="36"/>
      <c r="F61" s="35"/>
      <c r="G61" s="17"/>
      <c r="H61" s="35"/>
      <c r="I61" s="36"/>
    </row>
    <row r="62" spans="1:9" ht="12.75" customHeight="1">
      <c r="A62" s="13"/>
      <c r="B62" s="13"/>
      <c r="C62" s="14"/>
      <c r="D62" s="15"/>
      <c r="E62" s="16"/>
      <c r="F62" s="15"/>
      <c r="G62" s="17"/>
      <c r="H62" s="15"/>
      <c r="I62" s="16"/>
    </row>
    <row r="63" spans="1:9" ht="12.75" customHeight="1">
      <c r="A63" s="18" t="s">
        <v>6</v>
      </c>
      <c r="B63" s="19"/>
      <c r="C63" s="19"/>
      <c r="D63" s="20">
        <v>11490</v>
      </c>
      <c r="E63" s="21">
        <v>23879</v>
      </c>
      <c r="F63" s="20">
        <v>35356</v>
      </c>
      <c r="G63" s="22">
        <v>43068</v>
      </c>
      <c r="H63" s="20">
        <v>8205</v>
      </c>
      <c r="I63" s="21">
        <v>19368</v>
      </c>
    </row>
    <row r="64" spans="1:9" ht="12.75" customHeight="1">
      <c r="A64" s="18"/>
      <c r="B64" s="19"/>
      <c r="C64" s="19"/>
      <c r="D64" s="20"/>
      <c r="E64" s="21"/>
      <c r="F64" s="20"/>
      <c r="G64" s="22"/>
      <c r="H64" s="20"/>
      <c r="I64" s="21"/>
    </row>
    <row r="65" spans="1:9" ht="12.75" customHeight="1">
      <c r="A65" s="18" t="s">
        <v>7</v>
      </c>
      <c r="B65" s="19"/>
      <c r="C65" s="19"/>
      <c r="D65" s="20"/>
      <c r="E65" s="21"/>
      <c r="F65" s="20"/>
      <c r="G65" s="22"/>
      <c r="H65" s="20"/>
      <c r="I65" s="21"/>
    </row>
    <row r="66" spans="1:9" ht="12.75" customHeight="1">
      <c r="A66" s="18"/>
      <c r="B66" s="19" t="s">
        <v>9</v>
      </c>
      <c r="C66" s="19"/>
      <c r="D66" s="20">
        <v>23</v>
      </c>
      <c r="E66" s="21">
        <v>27</v>
      </c>
      <c r="F66" s="20">
        <v>50</v>
      </c>
      <c r="G66" s="22">
        <v>207</v>
      </c>
      <c r="H66" s="20">
        <v>20</v>
      </c>
      <c r="I66" s="21">
        <v>37</v>
      </c>
    </row>
    <row r="67" spans="1:9" ht="12.75" customHeight="1">
      <c r="A67" s="18"/>
      <c r="B67" s="19"/>
      <c r="C67" s="19"/>
      <c r="D67" s="20"/>
      <c r="E67" s="21"/>
      <c r="F67" s="20"/>
      <c r="G67" s="22"/>
      <c r="H67" s="20"/>
      <c r="I67" s="21"/>
    </row>
    <row r="68" spans="1:9" ht="12.75" customHeight="1">
      <c r="A68" s="18" t="s">
        <v>10</v>
      </c>
      <c r="B68" s="19"/>
      <c r="C68" s="19"/>
      <c r="D68" s="20">
        <f aca="true" t="shared" si="8" ref="D68:I68">D63-D66</f>
        <v>11467</v>
      </c>
      <c r="E68" s="21">
        <f t="shared" si="8"/>
        <v>23852</v>
      </c>
      <c r="F68" s="20">
        <f t="shared" si="8"/>
        <v>35306</v>
      </c>
      <c r="G68" s="22">
        <f t="shared" si="8"/>
        <v>42861</v>
      </c>
      <c r="H68" s="20">
        <f t="shared" si="8"/>
        <v>8185</v>
      </c>
      <c r="I68" s="21">
        <f t="shared" si="8"/>
        <v>19331</v>
      </c>
    </row>
    <row r="69" spans="1:9" ht="12.75" customHeight="1">
      <c r="A69" s="18"/>
      <c r="B69" s="19"/>
      <c r="C69" s="19"/>
      <c r="D69" s="20"/>
      <c r="E69" s="21"/>
      <c r="F69" s="20"/>
      <c r="G69" s="22"/>
      <c r="H69" s="20"/>
      <c r="I69" s="21"/>
    </row>
    <row r="70" spans="1:9" ht="12.75" customHeight="1">
      <c r="A70" s="14" t="s">
        <v>14</v>
      </c>
      <c r="B70" s="14"/>
      <c r="C70" s="14"/>
      <c r="D70" s="20">
        <v>20848</v>
      </c>
      <c r="E70" s="21">
        <v>42300</v>
      </c>
      <c r="F70" s="20">
        <v>63327</v>
      </c>
      <c r="G70" s="22">
        <v>82312</v>
      </c>
      <c r="H70" s="20">
        <v>18384</v>
      </c>
      <c r="I70" s="21">
        <v>37977</v>
      </c>
    </row>
    <row r="71" spans="1:9" ht="12.75" customHeight="1">
      <c r="A71" s="18"/>
      <c r="B71" s="19"/>
      <c r="C71" s="19"/>
      <c r="D71" s="20"/>
      <c r="E71" s="21"/>
      <c r="F71" s="20"/>
      <c r="G71" s="22"/>
      <c r="H71" s="20"/>
      <c r="I71" s="21"/>
    </row>
    <row r="72" spans="1:9" ht="12.75" customHeight="1">
      <c r="A72" s="18" t="s">
        <v>15</v>
      </c>
      <c r="B72" s="19"/>
      <c r="C72" s="19"/>
      <c r="D72" s="24">
        <f aca="true" t="shared" si="9" ref="D72:I72">D63/D70</f>
        <v>0.5511320030698388</v>
      </c>
      <c r="E72" s="25">
        <f t="shared" si="9"/>
        <v>0.56451536643026</v>
      </c>
      <c r="F72" s="24">
        <f t="shared" si="9"/>
        <v>0.5583084624251898</v>
      </c>
      <c r="G72" s="26">
        <f t="shared" si="9"/>
        <v>0.5232286908348722</v>
      </c>
      <c r="H72" s="24">
        <f t="shared" si="9"/>
        <v>0.4463120104438642</v>
      </c>
      <c r="I72" s="25">
        <f t="shared" si="9"/>
        <v>0.5099928904336836</v>
      </c>
    </row>
    <row r="73" spans="1:9" ht="12.75" customHeight="1" thickBot="1">
      <c r="A73" s="57" t="s">
        <v>16</v>
      </c>
      <c r="B73" s="58"/>
      <c r="C73" s="58"/>
      <c r="D73" s="59">
        <f aca="true" t="shared" si="10" ref="D73:I73">D68/D70</f>
        <v>0.5500287797390637</v>
      </c>
      <c r="E73" s="60">
        <f t="shared" si="10"/>
        <v>0.5638770685579196</v>
      </c>
      <c r="F73" s="59">
        <f t="shared" si="10"/>
        <v>0.5575189097857154</v>
      </c>
      <c r="G73" s="61">
        <f t="shared" si="10"/>
        <v>0.5207138691806784</v>
      </c>
      <c r="H73" s="59">
        <f t="shared" si="10"/>
        <v>0.4452241079199304</v>
      </c>
      <c r="I73" s="60">
        <f t="shared" si="10"/>
        <v>0.5090186165310583</v>
      </c>
    </row>
    <row r="74" spans="1:8" ht="7.5" customHeight="1" thickTop="1">
      <c r="A74" s="10"/>
      <c r="B74" s="10"/>
      <c r="C74" s="10"/>
      <c r="D74" s="10"/>
      <c r="F74" s="10"/>
      <c r="G74" s="32"/>
      <c r="H74" s="10"/>
    </row>
    <row r="75" spans="1:9" s="63" customFormat="1" ht="15.75">
      <c r="A75" s="62" t="s">
        <v>41</v>
      </c>
      <c r="B75" s="33"/>
      <c r="C75" s="34"/>
      <c r="D75" s="35"/>
      <c r="E75" s="36"/>
      <c r="F75" s="35"/>
      <c r="G75" s="17"/>
      <c r="H75" s="35"/>
      <c r="I75" s="36"/>
    </row>
    <row r="76" spans="1:9" ht="12.75" customHeight="1">
      <c r="A76" s="33"/>
      <c r="B76" s="33"/>
      <c r="C76" s="34"/>
      <c r="D76" s="35"/>
      <c r="E76" s="36"/>
      <c r="F76" s="35"/>
      <c r="G76" s="17"/>
      <c r="H76" s="35"/>
      <c r="I76" s="36"/>
    </row>
    <row r="77" spans="1:9" ht="12.75" customHeight="1">
      <c r="A77" s="18" t="s">
        <v>6</v>
      </c>
      <c r="B77" s="19"/>
      <c r="C77" s="19"/>
      <c r="D77" s="20">
        <v>2828</v>
      </c>
      <c r="E77" s="21">
        <v>5787</v>
      </c>
      <c r="F77" s="20">
        <v>9588</v>
      </c>
      <c r="G77" s="22">
        <v>12789</v>
      </c>
      <c r="H77" s="20">
        <v>2699</v>
      </c>
      <c r="I77" s="21">
        <v>5570</v>
      </c>
    </row>
    <row r="78" spans="1:9" ht="12.75" customHeight="1">
      <c r="A78" s="18"/>
      <c r="B78" s="19"/>
      <c r="C78" s="19"/>
      <c r="D78" s="20"/>
      <c r="E78" s="21"/>
      <c r="F78" s="20"/>
      <c r="G78" s="22"/>
      <c r="H78" s="20"/>
      <c r="I78" s="21"/>
    </row>
    <row r="79" spans="1:9" ht="12.75" customHeight="1">
      <c r="A79" s="18" t="s">
        <v>7</v>
      </c>
      <c r="B79" s="19"/>
      <c r="C79" s="19"/>
      <c r="D79" s="20"/>
      <c r="E79" s="21"/>
      <c r="F79" s="20"/>
      <c r="G79" s="22"/>
      <c r="H79" s="20"/>
      <c r="I79" s="21"/>
    </row>
    <row r="80" spans="1:9" ht="12.75" customHeight="1">
      <c r="A80" s="18"/>
      <c r="B80" s="19" t="s">
        <v>9</v>
      </c>
      <c r="C80" s="19"/>
      <c r="D80" s="20">
        <v>16</v>
      </c>
      <c r="E80" s="21">
        <v>53</v>
      </c>
      <c r="F80" s="20">
        <v>-947</v>
      </c>
      <c r="G80" s="22">
        <v>-947</v>
      </c>
      <c r="H80" s="20">
        <v>889</v>
      </c>
      <c r="I80" s="21">
        <v>922</v>
      </c>
    </row>
    <row r="81" spans="1:9" ht="12.75" customHeight="1">
      <c r="A81" s="18"/>
      <c r="B81" s="19"/>
      <c r="C81" s="19"/>
      <c r="D81" s="20"/>
      <c r="E81" s="21"/>
      <c r="F81" s="20"/>
      <c r="G81" s="22"/>
      <c r="H81" s="20"/>
      <c r="I81" s="21"/>
    </row>
    <row r="82" spans="1:9" ht="12.75" customHeight="1">
      <c r="A82" s="18" t="s">
        <v>10</v>
      </c>
      <c r="B82" s="19"/>
      <c r="C82" s="19"/>
      <c r="D82" s="20">
        <f aca="true" t="shared" si="11" ref="D82:I82">D77-D80</f>
        <v>2812</v>
      </c>
      <c r="E82" s="21">
        <f t="shared" si="11"/>
        <v>5734</v>
      </c>
      <c r="F82" s="20">
        <f t="shared" si="11"/>
        <v>10535</v>
      </c>
      <c r="G82" s="22">
        <f t="shared" si="11"/>
        <v>13736</v>
      </c>
      <c r="H82" s="20">
        <f t="shared" si="11"/>
        <v>1810</v>
      </c>
      <c r="I82" s="21">
        <f t="shared" si="11"/>
        <v>4648</v>
      </c>
    </row>
    <row r="83" spans="1:9" ht="12.75" customHeight="1">
      <c r="A83" s="18"/>
      <c r="B83" s="19"/>
      <c r="C83" s="19"/>
      <c r="D83" s="20"/>
      <c r="E83" s="21"/>
      <c r="F83" s="20"/>
      <c r="G83" s="22"/>
      <c r="H83" s="20"/>
      <c r="I83" s="21"/>
    </row>
    <row r="84" spans="1:9" ht="12.75" customHeight="1">
      <c r="A84" s="14" t="s">
        <v>14</v>
      </c>
      <c r="B84" s="14"/>
      <c r="C84" s="14"/>
      <c r="D84" s="20">
        <v>8217</v>
      </c>
      <c r="E84" s="21">
        <v>16870</v>
      </c>
      <c r="F84" s="20">
        <v>26400</v>
      </c>
      <c r="G84" s="22">
        <v>34442</v>
      </c>
      <c r="H84" s="20">
        <v>7448</v>
      </c>
      <c r="I84" s="21">
        <v>15212</v>
      </c>
    </row>
    <row r="85" spans="1:9" ht="12.75" customHeight="1">
      <c r="A85" s="18"/>
      <c r="B85" s="19"/>
      <c r="C85" s="19"/>
      <c r="D85" s="20"/>
      <c r="E85" s="21"/>
      <c r="F85" s="20"/>
      <c r="G85" s="22"/>
      <c r="H85" s="20"/>
      <c r="I85" s="21"/>
    </row>
    <row r="86" spans="1:9" ht="12.75" customHeight="1">
      <c r="A86" s="18" t="s">
        <v>15</v>
      </c>
      <c r="B86" s="19"/>
      <c r="C86" s="19"/>
      <c r="D86" s="24">
        <f aca="true" t="shared" si="12" ref="D86:I86">D77/D84</f>
        <v>0.34416453693562127</v>
      </c>
      <c r="E86" s="25">
        <f t="shared" si="12"/>
        <v>0.34303497332542976</v>
      </c>
      <c r="F86" s="24">
        <f t="shared" si="12"/>
        <v>0.36318181818181816</v>
      </c>
      <c r="G86" s="26">
        <f t="shared" si="12"/>
        <v>0.37131990012194416</v>
      </c>
      <c r="H86" s="24">
        <f t="shared" si="12"/>
        <v>0.36237916219119226</v>
      </c>
      <c r="I86" s="25">
        <f t="shared" si="12"/>
        <v>0.3661582960820405</v>
      </c>
    </row>
    <row r="87" spans="1:9" ht="12.75" customHeight="1" thickBot="1">
      <c r="A87" s="57" t="s">
        <v>16</v>
      </c>
      <c r="B87" s="58"/>
      <c r="C87" s="58"/>
      <c r="D87" s="59">
        <f aca="true" t="shared" si="13" ref="D87:I87">D82/D84</f>
        <v>0.34221735426554706</v>
      </c>
      <c r="E87" s="60">
        <f t="shared" si="13"/>
        <v>0.3398933017190279</v>
      </c>
      <c r="F87" s="59">
        <f t="shared" si="13"/>
        <v>0.3990530303030303</v>
      </c>
      <c r="G87" s="61">
        <f t="shared" si="13"/>
        <v>0.39881539980256664</v>
      </c>
      <c r="H87" s="59">
        <f t="shared" si="13"/>
        <v>0.24301825993555318</v>
      </c>
      <c r="I87" s="60">
        <f t="shared" si="13"/>
        <v>0.3055482513804891</v>
      </c>
    </row>
    <row r="88" ht="12.75" customHeight="1" thickTop="1"/>
    <row r="89" s="51" customFormat="1" ht="12.75">
      <c r="A89" s="51" t="s">
        <v>29</v>
      </c>
    </row>
    <row r="90" s="51" customFormat="1" ht="12.75">
      <c r="A90" s="51" t="s">
        <v>30</v>
      </c>
    </row>
    <row r="91" s="51" customFormat="1" ht="12.75">
      <c r="A91" s="51" t="s">
        <v>31</v>
      </c>
    </row>
    <row r="92" s="51" customFormat="1" ht="12.75">
      <c r="A92" s="51" t="s">
        <v>32</v>
      </c>
    </row>
  </sheetData>
  <printOptions horizontalCentered="1"/>
  <pageMargins left="0.49" right="0.393" top="0.9" bottom="0.63" header="0.55" footer="0.5"/>
  <pageSetup fitToHeight="1" fitToWidth="1" horizontalDpi="300" verticalDpi="300" orientation="portrait" paperSize="9" scale="63" r:id="rId1"/>
  <headerFooter alignWithMargins="0">
    <oddHeader>&amp;C&amp;"Times New Roman CE,Félkövér"&amp;26Reconciliation of year-to-date non-GAAP financial measures by reportable segments
(in HUF millions)</oddHeader>
    <oddFooter>&amp;L&amp;F*&amp;A&amp;CExternal Reporting&amp;R&amp;D*&amp;T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92"/>
  <sheetViews>
    <sheetView showGridLines="0" tabSelected="1" workbookViewId="0" topLeftCell="A1">
      <pane xSplit="3" ySplit="2" topLeftCell="D3" activePane="bottomRight" state="frozen"/>
      <selection pane="topLeft" activeCell="A47" sqref="A47:B50"/>
      <selection pane="topRight" activeCell="A47" sqref="A47:B50"/>
      <selection pane="bottomLeft" activeCell="A47" sqref="A47:B50"/>
      <selection pane="bottomRight" activeCell="A47" sqref="A47:B50"/>
    </sheetView>
  </sheetViews>
  <sheetFormatPr defaultColWidth="8.50390625" defaultRowHeight="12.75"/>
  <cols>
    <col min="1" max="1" width="6.625" style="5" customWidth="1"/>
    <col min="2" max="2" width="5.875" style="5" customWidth="1"/>
    <col min="3" max="3" width="55.125" style="5" customWidth="1"/>
    <col min="4" max="9" width="15.125" style="5" customWidth="1"/>
    <col min="10" max="16384" width="8.50390625" style="5" customWidth="1"/>
  </cols>
  <sheetData>
    <row r="1" spans="1:9" ht="12.75">
      <c r="A1" s="1" t="s">
        <v>42</v>
      </c>
      <c r="B1" s="2"/>
      <c r="C1" s="2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</row>
    <row r="2" spans="1:9" ht="12.75">
      <c r="A2" s="10"/>
      <c r="B2" s="8"/>
      <c r="C2" s="9"/>
      <c r="D2" s="6" t="s">
        <v>1</v>
      </c>
      <c r="E2" s="6" t="s">
        <v>2</v>
      </c>
      <c r="F2" s="6" t="s">
        <v>3</v>
      </c>
      <c r="G2" s="7" t="s">
        <v>4</v>
      </c>
      <c r="H2" s="6" t="s">
        <v>1</v>
      </c>
      <c r="I2" s="6" t="s">
        <v>2</v>
      </c>
    </row>
    <row r="3" spans="1:9" ht="7.5" customHeight="1">
      <c r="A3" s="8"/>
      <c r="B3" s="33"/>
      <c r="C3" s="34"/>
      <c r="D3" s="35"/>
      <c r="E3" s="36"/>
      <c r="F3" s="35"/>
      <c r="G3" s="17"/>
      <c r="H3" s="35"/>
      <c r="I3" s="36"/>
    </row>
    <row r="4" spans="1:9" s="63" customFormat="1" ht="15.75">
      <c r="A4" s="62" t="s">
        <v>35</v>
      </c>
      <c r="B4" s="33"/>
      <c r="C4" s="34"/>
      <c r="D4" s="35"/>
      <c r="E4" s="36"/>
      <c r="F4" s="35"/>
      <c r="G4" s="17"/>
      <c r="H4" s="35"/>
      <c r="I4" s="36"/>
    </row>
    <row r="5" spans="1:9" ht="12.75" customHeight="1">
      <c r="A5" s="33"/>
      <c r="B5" s="33"/>
      <c r="C5" s="34"/>
      <c r="D5" s="35"/>
      <c r="E5" s="36"/>
      <c r="F5" s="35"/>
      <c r="G5" s="17"/>
      <c r="H5" s="35"/>
      <c r="I5" s="36"/>
    </row>
    <row r="6" spans="1:9" ht="12.75" customHeight="1">
      <c r="A6" s="18" t="s">
        <v>6</v>
      </c>
      <c r="B6" s="19"/>
      <c r="C6" s="19"/>
      <c r="D6" s="20">
        <f>'YTD BUs'!D6</f>
        <v>46608</v>
      </c>
      <c r="E6" s="21">
        <f>'YTD BUs'!E6-'YTD BUs'!D6</f>
        <v>46090</v>
      </c>
      <c r="F6" s="20">
        <f>'YTD BUs'!F6-'YTD BUs'!E6</f>
        <v>48060</v>
      </c>
      <c r="G6" s="22">
        <f>'YTD BUs'!G6-'YTD BUs'!F6</f>
        <v>43383</v>
      </c>
      <c r="H6" s="20">
        <f>'YTD BUs'!H6</f>
        <v>44488</v>
      </c>
      <c r="I6" s="21">
        <f>'YTD BUs'!I6-'YTD BUs'!H6</f>
        <v>46112</v>
      </c>
    </row>
    <row r="7" spans="1:9" ht="12.75" customHeight="1">
      <c r="A7" s="18"/>
      <c r="B7" s="19"/>
      <c r="C7" s="19"/>
      <c r="D7" s="20"/>
      <c r="E7" s="21"/>
      <c r="F7" s="20"/>
      <c r="G7" s="22"/>
      <c r="H7" s="20"/>
      <c r="I7" s="21"/>
    </row>
    <row r="8" spans="1:9" ht="12.75" customHeight="1">
      <c r="A8" s="18" t="s">
        <v>7</v>
      </c>
      <c r="B8" s="19"/>
      <c r="C8" s="19"/>
      <c r="D8" s="20"/>
      <c r="E8" s="21"/>
      <c r="F8" s="20"/>
      <c r="G8" s="22"/>
      <c r="H8" s="20"/>
      <c r="I8" s="21"/>
    </row>
    <row r="9" spans="1:9" ht="12.75" customHeight="1">
      <c r="A9" s="18"/>
      <c r="B9" s="19" t="s">
        <v>9</v>
      </c>
      <c r="C9" s="19"/>
      <c r="D9" s="20">
        <f>'YTD BUs'!D9</f>
        <v>6</v>
      </c>
      <c r="E9" s="21">
        <f>'YTD BUs'!E9-'YTD BUs'!D9</f>
        <v>531</v>
      </c>
      <c r="F9" s="20">
        <f>'YTD BUs'!F9-'YTD BUs'!E9</f>
        <v>32</v>
      </c>
      <c r="G9" s="22">
        <f>'YTD BUs'!G9-'YTD BUs'!F9</f>
        <v>1652</v>
      </c>
      <c r="H9" s="20">
        <f>'YTD BUs'!H9</f>
        <v>57</v>
      </c>
      <c r="I9" s="21">
        <f>'YTD BUs'!I9-'YTD BUs'!H9</f>
        <v>252</v>
      </c>
    </row>
    <row r="10" spans="1:10" ht="12.75" customHeight="1">
      <c r="A10" s="18"/>
      <c r="B10" s="19"/>
      <c r="C10" s="19"/>
      <c r="D10" s="20"/>
      <c r="E10" s="21"/>
      <c r="F10" s="20"/>
      <c r="G10" s="22"/>
      <c r="H10" s="20"/>
      <c r="I10" s="21"/>
      <c r="J10" s="67"/>
    </row>
    <row r="11" spans="1:10" ht="12.75" customHeight="1">
      <c r="A11" s="18" t="s">
        <v>10</v>
      </c>
      <c r="B11" s="19"/>
      <c r="C11" s="19"/>
      <c r="D11" s="20">
        <f aca="true" t="shared" si="0" ref="D11:I11">D6-D9</f>
        <v>46602</v>
      </c>
      <c r="E11" s="21">
        <f t="shared" si="0"/>
        <v>45559</v>
      </c>
      <c r="F11" s="20">
        <f t="shared" si="0"/>
        <v>48028</v>
      </c>
      <c r="G11" s="22">
        <f t="shared" si="0"/>
        <v>41731</v>
      </c>
      <c r="H11" s="20">
        <f t="shared" si="0"/>
        <v>44431</v>
      </c>
      <c r="I11" s="21">
        <f t="shared" si="0"/>
        <v>45860</v>
      </c>
      <c r="J11" s="67"/>
    </row>
    <row r="12" spans="1:9" ht="12.75" customHeight="1">
      <c r="A12" s="18"/>
      <c r="B12" s="19"/>
      <c r="C12" s="19"/>
      <c r="D12" s="20"/>
      <c r="E12" s="21"/>
      <c r="F12" s="20"/>
      <c r="G12" s="22"/>
      <c r="H12" s="20"/>
      <c r="I12" s="21"/>
    </row>
    <row r="13" spans="1:9" ht="12.75" customHeight="1">
      <c r="A13" s="14" t="s">
        <v>14</v>
      </c>
      <c r="B13" s="14"/>
      <c r="C13" s="14"/>
      <c r="D13" s="20">
        <f>'YTD BUs'!D13</f>
        <v>78943</v>
      </c>
      <c r="E13" s="21">
        <f>'YTD BUs'!E13-'YTD BUs'!D13</f>
        <v>80552</v>
      </c>
      <c r="F13" s="20">
        <f>'YTD BUs'!F13-'YTD BUs'!E13</f>
        <v>81006</v>
      </c>
      <c r="G13" s="22">
        <f>'YTD BUs'!G13-'YTD BUs'!F13</f>
        <v>81835</v>
      </c>
      <c r="H13" s="20">
        <f>'YTD BUs'!H13</f>
        <v>75811</v>
      </c>
      <c r="I13" s="21">
        <f>'YTD BUs'!I13-'YTD BUs'!H13</f>
        <v>78199</v>
      </c>
    </row>
    <row r="14" spans="1:9" ht="12.75" customHeight="1">
      <c r="A14" s="18"/>
      <c r="B14" s="19"/>
      <c r="C14" s="19"/>
      <c r="D14" s="20"/>
      <c r="E14" s="21"/>
      <c r="F14" s="20"/>
      <c r="G14" s="22"/>
      <c r="H14" s="20"/>
      <c r="I14" s="21"/>
    </row>
    <row r="15" spans="1:9" ht="12.75" customHeight="1">
      <c r="A15" s="18" t="s">
        <v>15</v>
      </c>
      <c r="B15" s="19"/>
      <c r="C15" s="19"/>
      <c r="D15" s="24">
        <f aca="true" t="shared" si="1" ref="D15:I15">D6/D13</f>
        <v>0.590400668837009</v>
      </c>
      <c r="E15" s="25">
        <f t="shared" si="1"/>
        <v>0.5721769788459629</v>
      </c>
      <c r="F15" s="24">
        <f t="shared" si="1"/>
        <v>0.5932893859714096</v>
      </c>
      <c r="G15" s="26">
        <f t="shared" si="1"/>
        <v>0.5301276959736054</v>
      </c>
      <c r="H15" s="24">
        <f t="shared" si="1"/>
        <v>0.5868277690572609</v>
      </c>
      <c r="I15" s="25">
        <f t="shared" si="1"/>
        <v>0.5896750597833732</v>
      </c>
    </row>
    <row r="16" spans="1:9" ht="12.75" customHeight="1" thickBot="1">
      <c r="A16" s="57" t="s">
        <v>16</v>
      </c>
      <c r="B16" s="58"/>
      <c r="C16" s="58"/>
      <c r="D16" s="59">
        <f aca="true" t="shared" si="2" ref="D16:I16">D11/D13</f>
        <v>0.590324664631443</v>
      </c>
      <c r="E16" s="60">
        <f t="shared" si="2"/>
        <v>0.5655849637501241</v>
      </c>
      <c r="F16" s="59">
        <f t="shared" si="2"/>
        <v>0.5928943535046787</v>
      </c>
      <c r="G16" s="61">
        <f t="shared" si="2"/>
        <v>0.5099407344045946</v>
      </c>
      <c r="H16" s="59">
        <f t="shared" si="2"/>
        <v>0.5860758992758307</v>
      </c>
      <c r="I16" s="60">
        <f t="shared" si="2"/>
        <v>0.5864525121804627</v>
      </c>
    </row>
    <row r="17" spans="1:9" ht="7.5" customHeight="1" thickTop="1">
      <c r="A17" s="34"/>
      <c r="B17" s="34"/>
      <c r="C17" s="34"/>
      <c r="D17" s="64"/>
      <c r="E17" s="65"/>
      <c r="F17" s="64"/>
      <c r="G17" s="66"/>
      <c r="H17" s="64"/>
      <c r="I17" s="65"/>
    </row>
    <row r="18" spans="1:9" s="63" customFormat="1" ht="15.75">
      <c r="A18" s="62" t="s">
        <v>36</v>
      </c>
      <c r="B18" s="33"/>
      <c r="C18" s="34"/>
      <c r="D18" s="35"/>
      <c r="E18" s="36"/>
      <c r="F18" s="35"/>
      <c r="G18" s="17"/>
      <c r="H18" s="35"/>
      <c r="I18" s="36"/>
    </row>
    <row r="19" spans="1:9" ht="12.75" customHeight="1">
      <c r="A19" s="13"/>
      <c r="B19" s="13"/>
      <c r="C19" s="14"/>
      <c r="D19" s="15"/>
      <c r="E19" s="16"/>
      <c r="F19" s="15"/>
      <c r="G19" s="17"/>
      <c r="H19" s="15"/>
      <c r="I19" s="16"/>
    </row>
    <row r="20" spans="1:9" ht="12.75" customHeight="1">
      <c r="A20" s="18" t="s">
        <v>6</v>
      </c>
      <c r="B20" s="19"/>
      <c r="C20" s="19"/>
      <c r="D20" s="20">
        <f>'YTD BUs'!D20</f>
        <v>20273</v>
      </c>
      <c r="E20" s="21">
        <f>'YTD BUs'!E20-'YTD BUs'!D20</f>
        <v>19775</v>
      </c>
      <c r="F20" s="20">
        <f>'YTD BUs'!F20-'YTD BUs'!E20</f>
        <v>20550</v>
      </c>
      <c r="G20" s="22">
        <f>'YTD BUs'!G20-'YTD BUs'!F20</f>
        <v>21331</v>
      </c>
      <c r="H20" s="20">
        <f>'YTD BUs'!H20</f>
        <v>18787</v>
      </c>
      <c r="I20" s="21">
        <f>'YTD BUs'!I20-'YTD BUs'!H20</f>
        <v>18761</v>
      </c>
    </row>
    <row r="21" spans="1:9" ht="12.75" customHeight="1">
      <c r="A21" s="18"/>
      <c r="B21" s="19"/>
      <c r="C21" s="19"/>
      <c r="D21" s="20"/>
      <c r="E21" s="21"/>
      <c r="F21" s="20"/>
      <c r="G21" s="22"/>
      <c r="H21" s="20"/>
      <c r="I21" s="21"/>
    </row>
    <row r="22" spans="1:9" ht="12.75" customHeight="1">
      <c r="A22" s="18" t="s">
        <v>7</v>
      </c>
      <c r="B22" s="19"/>
      <c r="C22" s="19"/>
      <c r="D22" s="20"/>
      <c r="E22" s="21"/>
      <c r="F22" s="20"/>
      <c r="G22" s="22"/>
      <c r="H22" s="20"/>
      <c r="I22" s="21"/>
    </row>
    <row r="23" spans="1:9" ht="12.75" customHeight="1">
      <c r="A23" s="18"/>
      <c r="B23" s="19" t="s">
        <v>9</v>
      </c>
      <c r="C23" s="19"/>
      <c r="D23" s="20">
        <f>'YTD BUs'!D23</f>
        <v>5</v>
      </c>
      <c r="E23" s="21">
        <f>'YTD BUs'!E23-'YTD BUs'!D23</f>
        <v>20</v>
      </c>
      <c r="F23" s="20">
        <f>'YTD BUs'!F23-'YTD BUs'!E23</f>
        <v>142</v>
      </c>
      <c r="G23" s="22">
        <f>'YTD BUs'!G23-'YTD BUs'!F23</f>
        <v>1455</v>
      </c>
      <c r="H23" s="20">
        <f>'YTD BUs'!H23</f>
        <v>22</v>
      </c>
      <c r="I23" s="21">
        <f>'YTD BUs'!I23-'YTD BUs'!H23</f>
        <v>28</v>
      </c>
    </row>
    <row r="24" spans="1:9" ht="12.75" customHeight="1">
      <c r="A24" s="18"/>
      <c r="B24" s="19"/>
      <c r="C24" s="19"/>
      <c r="D24" s="20"/>
      <c r="E24" s="21"/>
      <c r="F24" s="20"/>
      <c r="G24" s="22"/>
      <c r="H24" s="20"/>
      <c r="I24" s="21"/>
    </row>
    <row r="25" spans="1:9" ht="12.75" customHeight="1">
      <c r="A25" s="18" t="s">
        <v>10</v>
      </c>
      <c r="B25" s="19"/>
      <c r="C25" s="19"/>
      <c r="D25" s="20">
        <f aca="true" t="shared" si="3" ref="D25:I25">D20-D23</f>
        <v>20268</v>
      </c>
      <c r="E25" s="21">
        <f t="shared" si="3"/>
        <v>19755</v>
      </c>
      <c r="F25" s="20">
        <f t="shared" si="3"/>
        <v>20408</v>
      </c>
      <c r="G25" s="22">
        <f t="shared" si="3"/>
        <v>19876</v>
      </c>
      <c r="H25" s="20">
        <f t="shared" si="3"/>
        <v>18765</v>
      </c>
      <c r="I25" s="21">
        <f t="shared" si="3"/>
        <v>18733</v>
      </c>
    </row>
    <row r="26" spans="1:9" ht="12.75" customHeight="1">
      <c r="A26" s="18"/>
      <c r="B26" s="19"/>
      <c r="C26" s="19"/>
      <c r="D26" s="20"/>
      <c r="E26" s="21"/>
      <c r="F26" s="20"/>
      <c r="G26" s="22"/>
      <c r="H26" s="20"/>
      <c r="I26" s="21"/>
    </row>
    <row r="27" spans="1:9" ht="12.75" customHeight="1">
      <c r="A27" s="14" t="s">
        <v>14</v>
      </c>
      <c r="B27" s="14"/>
      <c r="C27" s="14"/>
      <c r="D27" s="20">
        <f>'YTD BUs'!D27</f>
        <v>42897</v>
      </c>
      <c r="E27" s="21">
        <f>'YTD BUs'!E27-'YTD BUs'!D27</f>
        <v>41634</v>
      </c>
      <c r="F27" s="20">
        <f>'YTD BUs'!F27-'YTD BUs'!E27</f>
        <v>38967</v>
      </c>
      <c r="G27" s="22">
        <f>'YTD BUs'!G27-'YTD BUs'!F27</f>
        <v>47491</v>
      </c>
      <c r="H27" s="20">
        <f>'YTD BUs'!H27</f>
        <v>39603</v>
      </c>
      <c r="I27" s="21">
        <f>'YTD BUs'!I27-'YTD BUs'!H27</f>
        <v>39668</v>
      </c>
    </row>
    <row r="28" spans="1:9" ht="12.75" customHeight="1">
      <c r="A28" s="18"/>
      <c r="B28" s="19"/>
      <c r="C28" s="19"/>
      <c r="D28" s="20"/>
      <c r="E28" s="21"/>
      <c r="F28" s="20"/>
      <c r="G28" s="22"/>
      <c r="H28" s="20"/>
      <c r="I28" s="21"/>
    </row>
    <row r="29" spans="1:9" ht="12.75" customHeight="1">
      <c r="A29" s="18" t="s">
        <v>15</v>
      </c>
      <c r="B29" s="19"/>
      <c r="C29" s="19"/>
      <c r="D29" s="24">
        <f aca="true" t="shared" si="4" ref="D29:I29">D20/D27</f>
        <v>0.4725971513159428</v>
      </c>
      <c r="E29" s="25">
        <f t="shared" si="4"/>
        <v>0.4749723783446222</v>
      </c>
      <c r="F29" s="24">
        <f t="shared" si="4"/>
        <v>0.5273693124951883</v>
      </c>
      <c r="G29" s="26">
        <f t="shared" si="4"/>
        <v>0.4491587879808806</v>
      </c>
      <c r="H29" s="24">
        <f t="shared" si="4"/>
        <v>0.4743832537939045</v>
      </c>
      <c r="I29" s="25">
        <f t="shared" si="4"/>
        <v>0.4729504890591913</v>
      </c>
    </row>
    <row r="30" spans="1:9" ht="12.75" customHeight="1" thickBot="1">
      <c r="A30" s="57" t="s">
        <v>16</v>
      </c>
      <c r="B30" s="58"/>
      <c r="C30" s="58"/>
      <c r="D30" s="59">
        <f aca="true" t="shared" si="5" ref="D30:I30">D25/D27</f>
        <v>0.4724805930484649</v>
      </c>
      <c r="E30" s="60">
        <f t="shared" si="5"/>
        <v>0.4744920017293558</v>
      </c>
      <c r="F30" s="59">
        <f t="shared" si="5"/>
        <v>0.5237252033772166</v>
      </c>
      <c r="G30" s="61">
        <f t="shared" si="5"/>
        <v>0.41852140405550525</v>
      </c>
      <c r="H30" s="59">
        <f t="shared" si="5"/>
        <v>0.4738277403227028</v>
      </c>
      <c r="I30" s="60">
        <f t="shared" si="5"/>
        <v>0.4722446304325905</v>
      </c>
    </row>
    <row r="31" spans="1:8" ht="7.5" customHeight="1" thickTop="1">
      <c r="A31" s="10"/>
      <c r="B31" s="10"/>
      <c r="C31" s="10"/>
      <c r="D31" s="10"/>
      <c r="F31" s="10"/>
      <c r="G31" s="32"/>
      <c r="H31" s="10"/>
    </row>
    <row r="32" spans="1:9" s="63" customFormat="1" ht="15.75">
      <c r="A32" s="62" t="s">
        <v>37</v>
      </c>
      <c r="B32" s="33"/>
      <c r="C32" s="34"/>
      <c r="D32" s="35"/>
      <c r="E32" s="36"/>
      <c r="F32" s="35"/>
      <c r="G32" s="17"/>
      <c r="H32" s="35"/>
      <c r="I32" s="36"/>
    </row>
    <row r="33" spans="1:9" ht="12.75" customHeight="1">
      <c r="A33" s="13"/>
      <c r="B33" s="13"/>
      <c r="C33" s="14"/>
      <c r="D33" s="15"/>
      <c r="E33" s="16"/>
      <c r="F33" s="15"/>
      <c r="G33" s="17"/>
      <c r="H33" s="15"/>
      <c r="I33" s="16"/>
    </row>
    <row r="34" spans="1:9" ht="12.75" customHeight="1">
      <c r="A34" s="18" t="s">
        <v>6</v>
      </c>
      <c r="B34" s="19"/>
      <c r="C34" s="19"/>
      <c r="D34" s="20">
        <f>'YTD BUs'!D34</f>
        <v>-3298</v>
      </c>
      <c r="E34" s="21">
        <f>'YTD BUs'!E34-'YTD BUs'!D34</f>
        <v>-2238</v>
      </c>
      <c r="F34" s="20">
        <f>'YTD BUs'!F34-'YTD BUs'!E34</f>
        <v>-2656</v>
      </c>
      <c r="G34" s="22">
        <f>'YTD BUs'!G34-'YTD BUs'!F34</f>
        <v>-6332</v>
      </c>
      <c r="H34" s="20">
        <f>'YTD BUs'!H34</f>
        <v>-5635</v>
      </c>
      <c r="I34" s="21">
        <f>'YTD BUs'!I34-'YTD BUs'!H34</f>
        <v>-4266</v>
      </c>
    </row>
    <row r="35" spans="1:9" ht="12.75" customHeight="1">
      <c r="A35" s="18"/>
      <c r="B35" s="19"/>
      <c r="C35" s="19"/>
      <c r="D35" s="20"/>
      <c r="E35" s="21"/>
      <c r="F35" s="20"/>
      <c r="G35" s="22"/>
      <c r="H35" s="20"/>
      <c r="I35" s="21"/>
    </row>
    <row r="36" spans="1:9" ht="12.75" customHeight="1">
      <c r="A36" s="18" t="s">
        <v>7</v>
      </c>
      <c r="B36" s="19"/>
      <c r="C36" s="19"/>
      <c r="D36" s="20"/>
      <c r="E36" s="21"/>
      <c r="F36" s="20"/>
      <c r="G36" s="22"/>
      <c r="H36" s="20"/>
      <c r="I36" s="21"/>
    </row>
    <row r="37" spans="1:9" ht="12.75" customHeight="1">
      <c r="A37" s="18"/>
      <c r="B37" s="19" t="s">
        <v>8</v>
      </c>
      <c r="C37" s="19"/>
      <c r="D37" s="20">
        <f>'YTD BUs'!D37</f>
        <v>1696</v>
      </c>
      <c r="E37" s="21">
        <f>'YTD BUs'!E37-'YTD BUs'!D37</f>
        <v>1928</v>
      </c>
      <c r="F37" s="20">
        <f>'YTD BUs'!F37-'YTD BUs'!E37</f>
        <v>1522</v>
      </c>
      <c r="G37" s="22">
        <f>'YTD BUs'!G37-'YTD BUs'!F37</f>
        <v>1252</v>
      </c>
      <c r="H37" s="20">
        <f>'YTD BUs'!H37</f>
        <v>511</v>
      </c>
      <c r="I37" s="21">
        <f>'YTD BUs'!I37-'YTD BUs'!H37</f>
        <v>840</v>
      </c>
    </row>
    <row r="38" spans="1:9" ht="12.75" customHeight="1">
      <c r="A38" s="18"/>
      <c r="B38" s="19" t="s">
        <v>9</v>
      </c>
      <c r="C38" s="19"/>
      <c r="D38" s="20">
        <f>'YTD BUs'!D38</f>
        <v>48</v>
      </c>
      <c r="E38" s="21">
        <f>'YTD BUs'!E38-'YTD BUs'!D38</f>
        <v>21</v>
      </c>
      <c r="F38" s="20">
        <f>'YTD BUs'!F38-'YTD BUs'!E38</f>
        <v>-1162</v>
      </c>
      <c r="G38" s="22">
        <f>'YTD BUs'!G38-'YTD BUs'!F38</f>
        <v>2380</v>
      </c>
      <c r="H38" s="20">
        <f>'YTD BUs'!H38</f>
        <v>18</v>
      </c>
      <c r="I38" s="21">
        <f>'YTD BUs'!I38-'YTD BUs'!H38</f>
        <v>406</v>
      </c>
    </row>
    <row r="39" spans="1:9" ht="12.75" customHeight="1">
      <c r="A39" s="18"/>
      <c r="B39" s="19"/>
      <c r="C39" s="19"/>
      <c r="D39" s="20"/>
      <c r="E39" s="21"/>
      <c r="F39" s="20"/>
      <c r="G39" s="22"/>
      <c r="H39" s="20"/>
      <c r="I39" s="21"/>
    </row>
    <row r="40" spans="1:9" ht="12.75" customHeight="1">
      <c r="A40" s="18" t="s">
        <v>10</v>
      </c>
      <c r="B40" s="19"/>
      <c r="C40" s="19"/>
      <c r="D40" s="20">
        <f aca="true" t="shared" si="6" ref="D40:I40">D34-(D37+D38)</f>
        <v>-5042</v>
      </c>
      <c r="E40" s="21">
        <f t="shared" si="6"/>
        <v>-4187</v>
      </c>
      <c r="F40" s="20">
        <f t="shared" si="6"/>
        <v>-3016</v>
      </c>
      <c r="G40" s="22">
        <f t="shared" si="6"/>
        <v>-9964</v>
      </c>
      <c r="H40" s="20">
        <f t="shared" si="6"/>
        <v>-6164</v>
      </c>
      <c r="I40" s="21">
        <f t="shared" si="6"/>
        <v>-5512</v>
      </c>
    </row>
    <row r="41" spans="1:9" ht="12.75" customHeight="1">
      <c r="A41" s="18"/>
      <c r="B41" s="19"/>
      <c r="C41" s="19"/>
      <c r="D41" s="20"/>
      <c r="E41" s="21"/>
      <c r="F41" s="20"/>
      <c r="G41" s="22"/>
      <c r="H41" s="20"/>
      <c r="I41" s="21"/>
    </row>
    <row r="42" spans="1:9" ht="12.75" customHeight="1">
      <c r="A42" s="14" t="s">
        <v>14</v>
      </c>
      <c r="B42" s="14"/>
      <c r="C42" s="14"/>
      <c r="D42" s="20">
        <f>'YTD BUs'!D42</f>
        <v>33127</v>
      </c>
      <c r="E42" s="21">
        <f>'YTD BUs'!E42-'YTD BUs'!D42</f>
        <v>33305</v>
      </c>
      <c r="F42" s="20">
        <f>'YTD BUs'!F42-'YTD BUs'!E42</f>
        <v>34337</v>
      </c>
      <c r="G42" s="22">
        <f>'YTD BUs'!G42-'YTD BUs'!F42</f>
        <v>34687</v>
      </c>
      <c r="H42" s="20">
        <f>'YTD BUs'!H42</f>
        <v>28802</v>
      </c>
      <c r="I42" s="21">
        <f>'YTD BUs'!I42-'YTD BUs'!H42</f>
        <v>29710</v>
      </c>
    </row>
    <row r="43" spans="1:9" ht="12.75" customHeight="1">
      <c r="A43" s="18"/>
      <c r="B43" s="19"/>
      <c r="C43" s="19"/>
      <c r="D43" s="20"/>
      <c r="E43" s="21"/>
      <c r="F43" s="20"/>
      <c r="G43" s="22"/>
      <c r="H43" s="20"/>
      <c r="I43" s="21"/>
    </row>
    <row r="44" spans="1:9" ht="12.75" customHeight="1">
      <c r="A44" s="18" t="s">
        <v>15</v>
      </c>
      <c r="B44" s="19"/>
      <c r="C44" s="19"/>
      <c r="D44" s="24" t="s">
        <v>38</v>
      </c>
      <c r="E44" s="25" t="s">
        <v>38</v>
      </c>
      <c r="F44" s="24" t="s">
        <v>38</v>
      </c>
      <c r="G44" s="26" t="s">
        <v>38</v>
      </c>
      <c r="H44" s="24" t="s">
        <v>38</v>
      </c>
      <c r="I44" s="25" t="s">
        <v>38</v>
      </c>
    </row>
    <row r="45" spans="1:9" ht="12.75" customHeight="1" thickBot="1">
      <c r="A45" s="57" t="s">
        <v>16</v>
      </c>
      <c r="B45" s="58"/>
      <c r="C45" s="58"/>
      <c r="D45" s="59" t="s">
        <v>38</v>
      </c>
      <c r="E45" s="60" t="s">
        <v>38</v>
      </c>
      <c r="F45" s="59" t="s">
        <v>38</v>
      </c>
      <c r="G45" s="61" t="s">
        <v>38</v>
      </c>
      <c r="H45" s="59" t="s">
        <v>38</v>
      </c>
      <c r="I45" s="60" t="s">
        <v>38</v>
      </c>
    </row>
    <row r="46" spans="1:9" ht="7.5" customHeight="1" thickTop="1">
      <c r="A46" s="34"/>
      <c r="B46" s="34"/>
      <c r="C46" s="34"/>
      <c r="D46" s="64"/>
      <c r="E46" s="65"/>
      <c r="F46" s="64"/>
      <c r="G46" s="66"/>
      <c r="H46" s="64"/>
      <c r="I46" s="65"/>
    </row>
    <row r="47" spans="1:9" s="63" customFormat="1" ht="15.75">
      <c r="A47" s="62" t="s">
        <v>39</v>
      </c>
      <c r="B47" s="33"/>
      <c r="C47" s="34"/>
      <c r="D47" s="35"/>
      <c r="E47" s="36"/>
      <c r="F47" s="35"/>
      <c r="G47" s="17"/>
      <c r="H47" s="35"/>
      <c r="I47" s="36"/>
    </row>
    <row r="48" spans="1:9" ht="12.75" customHeight="1">
      <c r="A48" s="13"/>
      <c r="B48" s="13"/>
      <c r="C48" s="14"/>
      <c r="D48" s="15"/>
      <c r="E48" s="16"/>
      <c r="F48" s="15"/>
      <c r="G48" s="17"/>
      <c r="H48" s="15"/>
      <c r="I48" s="16"/>
    </row>
    <row r="49" spans="1:9" ht="12.75" customHeight="1">
      <c r="A49" s="18" t="s">
        <v>6</v>
      </c>
      <c r="B49" s="19"/>
      <c r="C49" s="19"/>
      <c r="D49" s="20">
        <f>'YTD BUs'!D49</f>
        <v>-11220</v>
      </c>
      <c r="E49" s="21">
        <f>'YTD BUs'!E49-'YTD BUs'!D49</f>
        <v>-11265</v>
      </c>
      <c r="F49" s="20">
        <f>'YTD BUs'!F49-'YTD BUs'!E49</f>
        <v>-10544</v>
      </c>
      <c r="G49" s="22">
        <f>'YTD BUs'!G49-'YTD BUs'!F49</f>
        <v>-11875</v>
      </c>
      <c r="H49" s="20">
        <f>'YTD BUs'!H49</f>
        <v>-10885</v>
      </c>
      <c r="I49" s="21">
        <f>'YTD BUs'!I49-'YTD BUs'!H49</f>
        <v>-11062</v>
      </c>
    </row>
    <row r="50" spans="1:9" ht="12.75" customHeight="1">
      <c r="A50" s="18"/>
      <c r="B50" s="19"/>
      <c r="C50" s="19"/>
      <c r="D50" s="20"/>
      <c r="E50" s="21"/>
      <c r="F50" s="20"/>
      <c r="G50" s="22"/>
      <c r="H50" s="20"/>
      <c r="I50" s="21"/>
    </row>
    <row r="51" spans="1:9" ht="12.75" customHeight="1">
      <c r="A51" s="18" t="s">
        <v>7</v>
      </c>
      <c r="B51" s="19"/>
      <c r="C51" s="19"/>
      <c r="D51" s="20"/>
      <c r="E51" s="21"/>
      <c r="F51" s="20"/>
      <c r="G51" s="22"/>
      <c r="H51" s="20"/>
      <c r="I51" s="21"/>
    </row>
    <row r="52" spans="1:9" ht="12.75" customHeight="1">
      <c r="A52" s="18"/>
      <c r="B52" s="19" t="s">
        <v>9</v>
      </c>
      <c r="C52" s="19"/>
      <c r="D52" s="20">
        <f>'YTD BUs'!D52</f>
        <v>0</v>
      </c>
      <c r="E52" s="21">
        <f>'YTD BUs'!E52-'YTD BUs'!D52</f>
        <v>0</v>
      </c>
      <c r="F52" s="20">
        <f>'YTD BUs'!F52-'YTD BUs'!E52</f>
        <v>1</v>
      </c>
      <c r="G52" s="22">
        <f>'YTD BUs'!G52-'YTD BUs'!F52</f>
        <v>2580</v>
      </c>
      <c r="H52" s="20">
        <f>'YTD BUs'!H52</f>
        <v>0</v>
      </c>
      <c r="I52" s="21">
        <f>'YTD BUs'!I52-'YTD BUs'!H52</f>
        <v>-294</v>
      </c>
    </row>
    <row r="53" spans="1:9" ht="12.75" customHeight="1">
      <c r="A53" s="18"/>
      <c r="B53" s="19"/>
      <c r="C53" s="19"/>
      <c r="D53" s="20"/>
      <c r="E53" s="21"/>
      <c r="F53" s="20"/>
      <c r="G53" s="22"/>
      <c r="H53" s="20"/>
      <c r="I53" s="21"/>
    </row>
    <row r="54" spans="1:9" ht="12.75" customHeight="1">
      <c r="A54" s="18" t="s">
        <v>10</v>
      </c>
      <c r="B54" s="19"/>
      <c r="C54" s="19"/>
      <c r="D54" s="20">
        <f aca="true" t="shared" si="7" ref="D54:I54">D49-D52</f>
        <v>-11220</v>
      </c>
      <c r="E54" s="21">
        <f t="shared" si="7"/>
        <v>-11265</v>
      </c>
      <c r="F54" s="20">
        <f t="shared" si="7"/>
        <v>-10545</v>
      </c>
      <c r="G54" s="22">
        <f t="shared" si="7"/>
        <v>-14455</v>
      </c>
      <c r="H54" s="20">
        <f t="shared" si="7"/>
        <v>-10885</v>
      </c>
      <c r="I54" s="21">
        <f t="shared" si="7"/>
        <v>-10768</v>
      </c>
    </row>
    <row r="55" spans="1:9" ht="12.75" customHeight="1">
      <c r="A55" s="18"/>
      <c r="B55" s="19"/>
      <c r="C55" s="19"/>
      <c r="D55" s="20"/>
      <c r="E55" s="21"/>
      <c r="F55" s="20"/>
      <c r="G55" s="22"/>
      <c r="H55" s="20"/>
      <c r="I55" s="21"/>
    </row>
    <row r="56" spans="1:9" ht="12.75" customHeight="1">
      <c r="A56" s="14" t="s">
        <v>14</v>
      </c>
      <c r="B56" s="14"/>
      <c r="C56" s="14"/>
      <c r="D56" s="20">
        <f>'YTD BUs'!D56</f>
        <v>2654</v>
      </c>
      <c r="E56" s="21">
        <f>'YTD BUs'!E56-'YTD BUs'!D56</f>
        <v>2672</v>
      </c>
      <c r="F56" s="20">
        <f>'YTD BUs'!F56-'YTD BUs'!E56</f>
        <v>2732</v>
      </c>
      <c r="G56" s="22">
        <f>'YTD BUs'!G56-'YTD BUs'!F56</f>
        <v>2498</v>
      </c>
      <c r="H56" s="20">
        <f>'YTD BUs'!H56</f>
        <v>1975</v>
      </c>
      <c r="I56" s="21">
        <f>'YTD BUs'!I56-'YTD BUs'!H56</f>
        <v>2076</v>
      </c>
    </row>
    <row r="57" spans="1:9" ht="12.75" customHeight="1">
      <c r="A57" s="18"/>
      <c r="B57" s="19"/>
      <c r="C57" s="19"/>
      <c r="D57" s="20"/>
      <c r="E57" s="21"/>
      <c r="F57" s="20"/>
      <c r="G57" s="22"/>
      <c r="H57" s="20"/>
      <c r="I57" s="21"/>
    </row>
    <row r="58" spans="1:9" ht="12.75" customHeight="1">
      <c r="A58" s="18" t="s">
        <v>15</v>
      </c>
      <c r="B58" s="19"/>
      <c r="C58" s="19"/>
      <c r="D58" s="24" t="s">
        <v>38</v>
      </c>
      <c r="E58" s="25" t="s">
        <v>38</v>
      </c>
      <c r="F58" s="24" t="s">
        <v>38</v>
      </c>
      <c r="G58" s="26" t="s">
        <v>38</v>
      </c>
      <c r="H58" s="24" t="s">
        <v>38</v>
      </c>
      <c r="I58" s="25" t="s">
        <v>38</v>
      </c>
    </row>
    <row r="59" spans="1:9" ht="12.75" customHeight="1" thickBot="1">
      <c r="A59" s="57" t="s">
        <v>16</v>
      </c>
      <c r="B59" s="58"/>
      <c r="C59" s="58"/>
      <c r="D59" s="59" t="s">
        <v>38</v>
      </c>
      <c r="E59" s="60" t="s">
        <v>38</v>
      </c>
      <c r="F59" s="59" t="s">
        <v>38</v>
      </c>
      <c r="G59" s="61" t="s">
        <v>38</v>
      </c>
      <c r="H59" s="59" t="s">
        <v>38</v>
      </c>
      <c r="I59" s="60" t="s">
        <v>38</v>
      </c>
    </row>
    <row r="60" spans="1:8" ht="7.5" customHeight="1" thickTop="1">
      <c r="A60" s="10"/>
      <c r="B60" s="10"/>
      <c r="C60" s="10"/>
      <c r="D60" s="10"/>
      <c r="F60" s="10"/>
      <c r="G60" s="32"/>
      <c r="H60" s="10"/>
    </row>
    <row r="61" spans="1:9" s="63" customFormat="1" ht="15.75">
      <c r="A61" s="62" t="s">
        <v>43</v>
      </c>
      <c r="B61" s="33"/>
      <c r="C61" s="34"/>
      <c r="D61" s="35"/>
      <c r="E61" s="36"/>
      <c r="F61" s="35"/>
      <c r="G61" s="17"/>
      <c r="H61" s="35"/>
      <c r="I61" s="36"/>
    </row>
    <row r="62" spans="1:9" ht="12.75" customHeight="1">
      <c r="A62" s="13"/>
      <c r="B62" s="13"/>
      <c r="C62" s="14"/>
      <c r="D62" s="15"/>
      <c r="E62" s="16"/>
      <c r="F62" s="15"/>
      <c r="G62" s="17"/>
      <c r="H62" s="15"/>
      <c r="I62" s="16"/>
    </row>
    <row r="63" spans="1:9" ht="12.75" customHeight="1">
      <c r="A63" s="18" t="s">
        <v>6</v>
      </c>
      <c r="B63" s="19"/>
      <c r="C63" s="19"/>
      <c r="D63" s="20">
        <f>'YTD BUs'!D63</f>
        <v>11490</v>
      </c>
      <c r="E63" s="21">
        <f>'YTD BUs'!E63-'YTD BUs'!D63</f>
        <v>12389</v>
      </c>
      <c r="F63" s="20">
        <f>'YTD BUs'!F63-'YTD BUs'!E63</f>
        <v>11477</v>
      </c>
      <c r="G63" s="22">
        <f>'YTD BUs'!G63-'YTD BUs'!F63</f>
        <v>7712</v>
      </c>
      <c r="H63" s="20">
        <f>'YTD BUs'!H63</f>
        <v>8205</v>
      </c>
      <c r="I63" s="21">
        <f>'YTD BUs'!I63-'YTD BUs'!H63</f>
        <v>11163</v>
      </c>
    </row>
    <row r="64" spans="1:9" ht="12.75" customHeight="1">
      <c r="A64" s="18"/>
      <c r="B64" s="19"/>
      <c r="C64" s="19"/>
      <c r="D64" s="20"/>
      <c r="E64" s="21"/>
      <c r="F64" s="20"/>
      <c r="G64" s="22"/>
      <c r="H64" s="20"/>
      <c r="I64" s="21"/>
    </row>
    <row r="65" spans="1:9" ht="12.75" customHeight="1">
      <c r="A65" s="18" t="s">
        <v>7</v>
      </c>
      <c r="B65" s="19"/>
      <c r="C65" s="19"/>
      <c r="D65" s="20"/>
      <c r="E65" s="21"/>
      <c r="F65" s="20"/>
      <c r="G65" s="22"/>
      <c r="H65" s="20"/>
      <c r="I65" s="21"/>
    </row>
    <row r="66" spans="1:9" ht="12.75" customHeight="1">
      <c r="A66" s="18"/>
      <c r="B66" s="19" t="s">
        <v>9</v>
      </c>
      <c r="C66" s="19"/>
      <c r="D66" s="20">
        <f>'YTD BUs'!D66</f>
        <v>23</v>
      </c>
      <c r="E66" s="21">
        <f>'YTD BUs'!E66-'YTD BUs'!D66</f>
        <v>4</v>
      </c>
      <c r="F66" s="20">
        <f>'YTD BUs'!F66-'YTD BUs'!E66</f>
        <v>23</v>
      </c>
      <c r="G66" s="22">
        <f>'YTD BUs'!G66-'YTD BUs'!F66</f>
        <v>157</v>
      </c>
      <c r="H66" s="20">
        <f>'YTD BUs'!H66</f>
        <v>20</v>
      </c>
      <c r="I66" s="21">
        <f>'YTD BUs'!I66-'YTD BUs'!H66</f>
        <v>17</v>
      </c>
    </row>
    <row r="67" spans="1:9" ht="12.75" customHeight="1">
      <c r="A67" s="18"/>
      <c r="B67" s="19"/>
      <c r="C67" s="19"/>
      <c r="D67" s="20"/>
      <c r="E67" s="21"/>
      <c r="F67" s="20"/>
      <c r="G67" s="22"/>
      <c r="H67" s="20"/>
      <c r="I67" s="21"/>
    </row>
    <row r="68" spans="1:9" ht="12.75" customHeight="1">
      <c r="A68" s="18" t="s">
        <v>10</v>
      </c>
      <c r="B68" s="19"/>
      <c r="C68" s="19"/>
      <c r="D68" s="20">
        <f aca="true" t="shared" si="8" ref="D68:I68">D63-D66</f>
        <v>11467</v>
      </c>
      <c r="E68" s="21">
        <f t="shared" si="8"/>
        <v>12385</v>
      </c>
      <c r="F68" s="20">
        <f t="shared" si="8"/>
        <v>11454</v>
      </c>
      <c r="G68" s="22">
        <f t="shared" si="8"/>
        <v>7555</v>
      </c>
      <c r="H68" s="20">
        <f t="shared" si="8"/>
        <v>8185</v>
      </c>
      <c r="I68" s="21">
        <f t="shared" si="8"/>
        <v>11146</v>
      </c>
    </row>
    <row r="69" spans="1:9" ht="12.75" customHeight="1">
      <c r="A69" s="18"/>
      <c r="B69" s="19"/>
      <c r="C69" s="19"/>
      <c r="D69" s="20"/>
      <c r="E69" s="21"/>
      <c r="F69" s="20"/>
      <c r="G69" s="22"/>
      <c r="H69" s="20"/>
      <c r="I69" s="21"/>
    </row>
    <row r="70" spans="1:9" ht="12.75" customHeight="1">
      <c r="A70" s="14" t="s">
        <v>14</v>
      </c>
      <c r="B70" s="14"/>
      <c r="C70" s="14"/>
      <c r="D70" s="20">
        <f>'YTD BUs'!D70</f>
        <v>20848</v>
      </c>
      <c r="E70" s="21">
        <f>'YTD BUs'!E70-'YTD BUs'!D70</f>
        <v>21452</v>
      </c>
      <c r="F70" s="20">
        <f>'YTD BUs'!F70-'YTD BUs'!E70</f>
        <v>21027</v>
      </c>
      <c r="G70" s="22">
        <f>'YTD BUs'!G70-'YTD BUs'!F70</f>
        <v>18985</v>
      </c>
      <c r="H70" s="20">
        <f>'YTD BUs'!H70</f>
        <v>18384</v>
      </c>
      <c r="I70" s="21">
        <f>'YTD BUs'!I70-'YTD BUs'!H70</f>
        <v>19593</v>
      </c>
    </row>
    <row r="71" spans="1:9" ht="12.75" customHeight="1">
      <c r="A71" s="18"/>
      <c r="B71" s="19"/>
      <c r="C71" s="19"/>
      <c r="D71" s="20"/>
      <c r="E71" s="21"/>
      <c r="F71" s="20"/>
      <c r="G71" s="22"/>
      <c r="H71" s="20"/>
      <c r="I71" s="21"/>
    </row>
    <row r="72" spans="1:9" ht="12.75" customHeight="1">
      <c r="A72" s="18" t="s">
        <v>15</v>
      </c>
      <c r="B72" s="19"/>
      <c r="C72" s="19"/>
      <c r="D72" s="24">
        <f aca="true" t="shared" si="9" ref="D72:I72">D63/D70</f>
        <v>0.5511320030698388</v>
      </c>
      <c r="E72" s="25">
        <f t="shared" si="9"/>
        <v>0.5775219093790789</v>
      </c>
      <c r="F72" s="24">
        <f t="shared" si="9"/>
        <v>0.5458220383316688</v>
      </c>
      <c r="G72" s="26">
        <f t="shared" si="9"/>
        <v>0.40621543323676584</v>
      </c>
      <c r="H72" s="24">
        <f t="shared" si="9"/>
        <v>0.4463120104438642</v>
      </c>
      <c r="I72" s="25">
        <f t="shared" si="9"/>
        <v>0.5697442964323993</v>
      </c>
    </row>
    <row r="73" spans="1:9" ht="12.75" customHeight="1" thickBot="1">
      <c r="A73" s="57" t="s">
        <v>16</v>
      </c>
      <c r="B73" s="58"/>
      <c r="C73" s="58"/>
      <c r="D73" s="59">
        <f aca="true" t="shared" si="10" ref="D73:I73">D68/D70</f>
        <v>0.5500287797390637</v>
      </c>
      <c r="E73" s="60">
        <f t="shared" si="10"/>
        <v>0.5773354465784076</v>
      </c>
      <c r="F73" s="59">
        <f t="shared" si="10"/>
        <v>0.5447282065915252</v>
      </c>
      <c r="G73" s="61">
        <f t="shared" si="10"/>
        <v>0.3979457466420859</v>
      </c>
      <c r="H73" s="59">
        <f t="shared" si="10"/>
        <v>0.4452241079199304</v>
      </c>
      <c r="I73" s="60">
        <f t="shared" si="10"/>
        <v>0.5688766396161895</v>
      </c>
    </row>
    <row r="74" spans="1:8" ht="7.5" customHeight="1" thickTop="1">
      <c r="A74" s="10"/>
      <c r="B74" s="10"/>
      <c r="C74" s="10"/>
      <c r="D74" s="10"/>
      <c r="F74" s="10"/>
      <c r="G74" s="32"/>
      <c r="H74" s="10"/>
    </row>
    <row r="75" spans="1:9" s="63" customFormat="1" ht="15.75">
      <c r="A75" s="62" t="s">
        <v>44</v>
      </c>
      <c r="B75" s="62"/>
      <c r="C75" s="68"/>
      <c r="D75" s="35"/>
      <c r="E75" s="36"/>
      <c r="F75" s="35"/>
      <c r="G75" s="17"/>
      <c r="H75" s="35"/>
      <c r="I75" s="36"/>
    </row>
    <row r="76" spans="1:9" ht="12.75" customHeight="1">
      <c r="A76" s="33"/>
      <c r="B76" s="33"/>
      <c r="C76" s="34"/>
      <c r="D76" s="35"/>
      <c r="E76" s="36"/>
      <c r="F76" s="35"/>
      <c r="G76" s="17"/>
      <c r="H76" s="35"/>
      <c r="I76" s="36"/>
    </row>
    <row r="77" spans="1:9" ht="12.75" customHeight="1">
      <c r="A77" s="18" t="s">
        <v>6</v>
      </c>
      <c r="B77" s="19"/>
      <c r="C77" s="19"/>
      <c r="D77" s="20">
        <f>'YTD BUs'!D77</f>
        <v>2828</v>
      </c>
      <c r="E77" s="21">
        <f>'YTD BUs'!E77-'YTD BUs'!D77</f>
        <v>2959</v>
      </c>
      <c r="F77" s="20">
        <f>'YTD BUs'!F77-'YTD BUs'!E77</f>
        <v>3801</v>
      </c>
      <c r="G77" s="22">
        <f>'YTD BUs'!G77-'YTD BUs'!F77</f>
        <v>3201</v>
      </c>
      <c r="H77" s="20">
        <f>'YTD BUs'!H77</f>
        <v>2699</v>
      </c>
      <c r="I77" s="21">
        <f>'YTD BUs'!I77-'YTD BUs'!H77</f>
        <v>2871</v>
      </c>
    </row>
    <row r="78" spans="1:9" ht="12.75" customHeight="1">
      <c r="A78" s="18"/>
      <c r="B78" s="19"/>
      <c r="C78" s="19"/>
      <c r="D78" s="20"/>
      <c r="E78" s="21"/>
      <c r="F78" s="20"/>
      <c r="G78" s="22"/>
      <c r="H78" s="20"/>
      <c r="I78" s="21"/>
    </row>
    <row r="79" spans="1:9" ht="12.75" customHeight="1">
      <c r="A79" s="18" t="s">
        <v>7</v>
      </c>
      <c r="B79" s="19"/>
      <c r="C79" s="19"/>
      <c r="D79" s="20"/>
      <c r="E79" s="21"/>
      <c r="F79" s="20"/>
      <c r="G79" s="22"/>
      <c r="H79" s="20"/>
      <c r="I79" s="21"/>
    </row>
    <row r="80" spans="1:9" ht="12.75" customHeight="1">
      <c r="A80" s="18"/>
      <c r="B80" s="19" t="s">
        <v>9</v>
      </c>
      <c r="C80" s="19"/>
      <c r="D80" s="20">
        <f>'YTD BUs'!D80</f>
        <v>16</v>
      </c>
      <c r="E80" s="21">
        <f>'YTD BUs'!E80-'YTD BUs'!D80</f>
        <v>37</v>
      </c>
      <c r="F80" s="20">
        <f>'YTD BUs'!F80-'YTD BUs'!E80</f>
        <v>-1000</v>
      </c>
      <c r="G80" s="22">
        <f>'YTD BUs'!G80-'YTD BUs'!F80</f>
        <v>0</v>
      </c>
      <c r="H80" s="20">
        <f>'YTD BUs'!H80</f>
        <v>889</v>
      </c>
      <c r="I80" s="21">
        <f>'YTD BUs'!I80-'YTD BUs'!H80</f>
        <v>33</v>
      </c>
    </row>
    <row r="81" spans="1:9" ht="12.75" customHeight="1">
      <c r="A81" s="18"/>
      <c r="B81" s="19"/>
      <c r="C81" s="19"/>
      <c r="D81" s="20"/>
      <c r="E81" s="21"/>
      <c r="F81" s="20"/>
      <c r="G81" s="22"/>
      <c r="H81" s="20"/>
      <c r="I81" s="21"/>
    </row>
    <row r="82" spans="1:9" ht="12.75" customHeight="1">
      <c r="A82" s="18" t="s">
        <v>10</v>
      </c>
      <c r="B82" s="19"/>
      <c r="C82" s="19"/>
      <c r="D82" s="20">
        <f aca="true" t="shared" si="11" ref="D82:I82">D77-D80</f>
        <v>2812</v>
      </c>
      <c r="E82" s="21">
        <f t="shared" si="11"/>
        <v>2922</v>
      </c>
      <c r="F82" s="20">
        <f t="shared" si="11"/>
        <v>4801</v>
      </c>
      <c r="G82" s="22">
        <f t="shared" si="11"/>
        <v>3201</v>
      </c>
      <c r="H82" s="20">
        <f t="shared" si="11"/>
        <v>1810</v>
      </c>
      <c r="I82" s="21">
        <f t="shared" si="11"/>
        <v>2838</v>
      </c>
    </row>
    <row r="83" spans="1:9" ht="12.75" customHeight="1">
      <c r="A83" s="18"/>
      <c r="B83" s="19"/>
      <c r="C83" s="19"/>
      <c r="D83" s="20"/>
      <c r="E83" s="21"/>
      <c r="F83" s="20"/>
      <c r="G83" s="22"/>
      <c r="H83" s="20"/>
      <c r="I83" s="21"/>
    </row>
    <row r="84" spans="1:9" ht="12.75" customHeight="1">
      <c r="A84" s="14" t="s">
        <v>14</v>
      </c>
      <c r="B84" s="14"/>
      <c r="C84" s="14"/>
      <c r="D84" s="20">
        <f>'YTD BUs'!D84</f>
        <v>8217</v>
      </c>
      <c r="E84" s="21">
        <f>'YTD BUs'!E84-'YTD BUs'!D84</f>
        <v>8653</v>
      </c>
      <c r="F84" s="20">
        <f>'YTD BUs'!F84-'YTD BUs'!E84</f>
        <v>9530</v>
      </c>
      <c r="G84" s="22">
        <f>'YTD BUs'!G84-'YTD BUs'!F84</f>
        <v>8042</v>
      </c>
      <c r="H84" s="20">
        <f>'YTD BUs'!H84</f>
        <v>7448</v>
      </c>
      <c r="I84" s="21">
        <f>'YTD BUs'!I84-'YTD BUs'!H84</f>
        <v>7764</v>
      </c>
    </row>
    <row r="85" spans="1:9" ht="12.75" customHeight="1">
      <c r="A85" s="18"/>
      <c r="B85" s="19"/>
      <c r="C85" s="19"/>
      <c r="D85" s="20"/>
      <c r="E85" s="21"/>
      <c r="F85" s="20"/>
      <c r="G85" s="22"/>
      <c r="H85" s="20"/>
      <c r="I85" s="21"/>
    </row>
    <row r="86" spans="1:9" ht="12.75" customHeight="1">
      <c r="A86" s="18" t="s">
        <v>15</v>
      </c>
      <c r="B86" s="19"/>
      <c r="C86" s="19"/>
      <c r="D86" s="24">
        <f aca="true" t="shared" si="12" ref="D86:I86">D77/D84</f>
        <v>0.34416453693562127</v>
      </c>
      <c r="E86" s="25">
        <f t="shared" si="12"/>
        <v>0.34196232520513115</v>
      </c>
      <c r="F86" s="24">
        <f t="shared" si="12"/>
        <v>0.3988457502623295</v>
      </c>
      <c r="G86" s="26">
        <f t="shared" si="12"/>
        <v>0.3980353145983586</v>
      </c>
      <c r="H86" s="24">
        <f t="shared" si="12"/>
        <v>0.36237916219119226</v>
      </c>
      <c r="I86" s="25">
        <f t="shared" si="12"/>
        <v>0.3697836166924266</v>
      </c>
    </row>
    <row r="87" spans="1:9" ht="12.75" customHeight="1" thickBot="1">
      <c r="A87" s="57" t="s">
        <v>16</v>
      </c>
      <c r="B87" s="58"/>
      <c r="C87" s="58"/>
      <c r="D87" s="59">
        <f aca="true" t="shared" si="13" ref="D87:I87">D82/D84</f>
        <v>0.34221735426554706</v>
      </c>
      <c r="E87" s="60">
        <f t="shared" si="13"/>
        <v>0.3376863515543742</v>
      </c>
      <c r="F87" s="59">
        <f t="shared" si="13"/>
        <v>0.5037775445960125</v>
      </c>
      <c r="G87" s="61">
        <f t="shared" si="13"/>
        <v>0.3980353145983586</v>
      </c>
      <c r="H87" s="59">
        <f t="shared" si="13"/>
        <v>0.24301825993555318</v>
      </c>
      <c r="I87" s="60">
        <f t="shared" si="13"/>
        <v>0.3655332302936631</v>
      </c>
    </row>
    <row r="88" ht="13.5" thickTop="1"/>
    <row r="89" s="51" customFormat="1" ht="12.75">
      <c r="A89" s="51" t="s">
        <v>29</v>
      </c>
    </row>
    <row r="90" s="51" customFormat="1" ht="12.75">
      <c r="A90" s="51" t="s">
        <v>30</v>
      </c>
    </row>
    <row r="91" s="51" customFormat="1" ht="12.75">
      <c r="A91" s="51" t="s">
        <v>31</v>
      </c>
    </row>
    <row r="92" s="51" customFormat="1" ht="12.75">
      <c r="A92" s="51" t="s">
        <v>32</v>
      </c>
    </row>
  </sheetData>
  <printOptions horizontalCentered="1"/>
  <pageMargins left="0.49" right="0.393" top="0.9" bottom="0.62" header="0.55" footer="0.5"/>
  <pageSetup fitToHeight="1" fitToWidth="1" horizontalDpi="300" verticalDpi="300" orientation="portrait" paperSize="9" scale="63" r:id="rId1"/>
  <headerFooter alignWithMargins="0">
    <oddHeader>&amp;C&amp;"Times New Roman CE,Félkövér"&amp;26Reconciliation of quarterly non-GAAP financial measures by reportable segments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laszlo1linda31</cp:lastModifiedBy>
  <dcterms:created xsi:type="dcterms:W3CDTF">2010-08-04T08:53:58Z</dcterms:created>
  <dcterms:modified xsi:type="dcterms:W3CDTF">2010-08-04T08:54:22Z</dcterms:modified>
  <cp:category/>
  <cp:version/>
  <cp:contentType/>
  <cp:contentStatus/>
</cp:coreProperties>
</file>