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35" activeTab="0"/>
  </bookViews>
  <sheets>
    <sheet name="income statement" sheetId="1" r:id="rId1"/>
    <sheet name="segment information - primary" sheetId="2" r:id="rId2"/>
    <sheet name="segment information - secondary" sheetId="3" r:id="rId3"/>
  </sheets>
  <definedNames/>
  <calcPr fullCalcOnLoad="1"/>
</workbook>
</file>

<file path=xl/sharedStrings.xml><?xml version="1.0" encoding="utf-8"?>
<sst xmlns="http://schemas.openxmlformats.org/spreadsheetml/2006/main" count="142" uniqueCount="100">
  <si>
    <t>Előfizetési, bekapcsolási és egyéb díjak</t>
  </si>
  <si>
    <t>Kimenő forgalmi bevételek - összesen</t>
  </si>
  <si>
    <t>Bejövő forgalmi bevételek összesen</t>
  </si>
  <si>
    <t>Béreltvonali és adatátviteli szolgáltatások</t>
  </si>
  <si>
    <t>Berendezés- és készletértékesítés árbevétele</t>
  </si>
  <si>
    <t>Egyéb szolgáltatások</t>
  </si>
  <si>
    <t>Előfizetési és forgalmi díjak</t>
  </si>
  <si>
    <t>Értéknövelt szolgáltatások</t>
  </si>
  <si>
    <t>Aktiválási díjak</t>
  </si>
  <si>
    <t>Egyéb bevételek</t>
  </si>
  <si>
    <t>Éves eredmény</t>
  </si>
  <si>
    <t>Kisebbségi részesedések</t>
  </si>
  <si>
    <t>Adózott eredmény</t>
  </si>
  <si>
    <t>Nyereségadó</t>
  </si>
  <si>
    <t>Adózás előtti eredmény</t>
  </si>
  <si>
    <t>Részesedés társult vállalatok adózás előtti eredményéből</t>
  </si>
  <si>
    <t>Nettó pénzügyi eredmény</t>
  </si>
  <si>
    <t>Működési eredmény</t>
  </si>
  <si>
    <t>Bevételek összesen</t>
  </si>
  <si>
    <t>Személyi jellegű ráfordítások</t>
  </si>
  <si>
    <t>Értékcsökkenési leírás</t>
  </si>
  <si>
    <t>Más hálózati üzemeltetőknek történt kifizetés</t>
  </si>
  <si>
    <t>Értékesített távközlési berendezések beszerzési értéke</t>
  </si>
  <si>
    <t>Egyéb működési költségek - nettó</t>
  </si>
  <si>
    <t>Működési költségek</t>
  </si>
  <si>
    <t xml:space="preserve">KONSZOLIDÁLT EREDMÉNY-KIMUTATÁS </t>
  </si>
  <si>
    <t xml:space="preserve">   Bejövő belföldi forgalmi bevételek</t>
  </si>
  <si>
    <t xml:space="preserve">   Bejövő nemzetközi forgalmi bevételek</t>
  </si>
  <si>
    <t xml:space="preserve">   Kimenő belföldi forgalmi bevételek</t>
  </si>
  <si>
    <t xml:space="preserve">   Kimenő nemzetközi forgalmi bevételek</t>
  </si>
  <si>
    <t>A 4. Megjegyzés szerint</t>
  </si>
  <si>
    <t>Elsődleges jelentési forma</t>
  </si>
  <si>
    <t>Bevételek</t>
  </si>
  <si>
    <t>Magyarországi vezetékes</t>
  </si>
  <si>
    <t>Nemzetközi vezetékes</t>
  </si>
  <si>
    <t>Összesen</t>
  </si>
  <si>
    <t>Mínusz szegmensen belüli bevétel</t>
  </si>
  <si>
    <t>Vezetékes szegmens összbevétele</t>
  </si>
  <si>
    <t>Mínusz szegmensek közötti bevétel</t>
  </si>
  <si>
    <t>Vezetékes szegmens bevétele külső ügyfelektől</t>
  </si>
  <si>
    <t>Magyarországi mobil</t>
  </si>
  <si>
    <t>Nemzetközi mobil</t>
  </si>
  <si>
    <t>Mobil szegmens összbevétele</t>
  </si>
  <si>
    <t>Mobilszegmens bevétele külső ügyfelektől</t>
  </si>
  <si>
    <t>A Csoport összbevétele</t>
  </si>
  <si>
    <t>Értékcsökkenés</t>
  </si>
  <si>
    <t>Vezetékes szegmens</t>
  </si>
  <si>
    <t>Magyarországi vezetékes– goodwill amortizáció</t>
  </si>
  <si>
    <t>Magyarországi vezetékes– egyéb értékcsökkenés</t>
  </si>
  <si>
    <t>Nemzetközi vezetékes – goodwill amortizáció</t>
  </si>
  <si>
    <t>Nemzetközi vezetékes – egyéb értékcsökkenés</t>
  </si>
  <si>
    <t>Magyarországi mobil – goodwill amortizáció</t>
  </si>
  <si>
    <t>Magyarországi mobil– egyéb értékcsökkenés</t>
  </si>
  <si>
    <t>Nemzetközi mobil - goodwill amortizáció</t>
  </si>
  <si>
    <t>Nemzetközi mobil – egyéb értékcsökkenés</t>
  </si>
  <si>
    <t>Mobil szegmens</t>
  </si>
  <si>
    <t>A Csoport összes értékcsökkenése</t>
  </si>
  <si>
    <t>Szegmenseredmények (Működési eredmény)</t>
  </si>
  <si>
    <t>Vezetékes szegmens összesen</t>
  </si>
  <si>
    <t>Mobil szegmens összesen</t>
  </si>
  <si>
    <t>A Csoport működési eredménye</t>
  </si>
  <si>
    <t>Eszközök</t>
  </si>
  <si>
    <t>Kötelezettségek</t>
  </si>
  <si>
    <t>Magyar vezetékes</t>
  </si>
  <si>
    <t>Szegmensen belüli kiszűrések</t>
  </si>
  <si>
    <t>Magyar mobil</t>
  </si>
  <si>
    <t>Szegmensek közötti kiszűrések</t>
  </si>
  <si>
    <t>A szegmensek eszközei összesen</t>
  </si>
  <si>
    <t>Nem allokált eszközök</t>
  </si>
  <si>
    <t>A csoport összes eszköze</t>
  </si>
  <si>
    <t>A szegmensek összes kötelezettsége</t>
  </si>
  <si>
    <t>Nem allokált kötelezettségek</t>
  </si>
  <si>
    <t>A csoport összes kötelezettsége</t>
  </si>
  <si>
    <t xml:space="preserve">   Magyar vezetékes - eszközök</t>
  </si>
  <si>
    <t xml:space="preserve">   Magyar vezetékes – társult vállalatok</t>
  </si>
  <si>
    <t>Tárgyi eszközök és immateriális javak beszerzése</t>
  </si>
  <si>
    <t>Csoport összesen</t>
  </si>
  <si>
    <t>Másodlagos jelentési forma</t>
  </si>
  <si>
    <t xml:space="preserve">Tárgyi eszközök és immateriális javak beszerzése </t>
  </si>
  <si>
    <t>Magyarország területén realizált bevétel</t>
  </si>
  <si>
    <t>Szegmensek közötti bevétel</t>
  </si>
  <si>
    <t>Külső ügyfelektől származó bevétel - Magyarország</t>
  </si>
  <si>
    <t>Macedónia területén realizált bevétel</t>
  </si>
  <si>
    <t>Külső ügyfelektől származó bevétel - Macedónia</t>
  </si>
  <si>
    <t>A Csoport összes bevétele</t>
  </si>
  <si>
    <t>Magyarország</t>
  </si>
  <si>
    <t>Macedónia</t>
  </si>
  <si>
    <t>Szegmensek összes eszköze</t>
  </si>
  <si>
    <t>Mobil szolgáltatások bevétele összesen (külső ügyfelektől)</t>
  </si>
  <si>
    <t>Vezetékes szolgáltatások bevétele összesen (külső ügyfelektől)</t>
  </si>
  <si>
    <t>Megjegyzések:</t>
  </si>
  <si>
    <t>A kerekítés +/- 1 millió forint korrekciót okozhat</t>
  </si>
  <si>
    <t>December 31-ével végződött évben (millió Ft)</t>
  </si>
  <si>
    <t>A kékkel jelölt szöveg az új szegmensek szerint jelentett részeket jelzi</t>
  </si>
  <si>
    <t>MAGYAR TÁVKÖZLÉSI RT.</t>
  </si>
  <si>
    <t>2004 Q1</t>
  </si>
  <si>
    <t>2004 H1</t>
  </si>
  <si>
    <t>2004. évközi adatokkal 2005. júliusban bővült az oldal</t>
  </si>
  <si>
    <t>2004 FY</t>
  </si>
  <si>
    <t>2004 Q1-3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</si>
</sst>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%"/>
    <numFmt numFmtId="166" formatCode="0.000%"/>
    <numFmt numFmtId="167" formatCode="#,##0.000"/>
    <numFmt numFmtId="168" formatCode="0.0"/>
  </numFmts>
  <fonts count="17">
    <font>
      <sz val="10"/>
      <name val="Arial CE"/>
      <family val="0"/>
    </font>
    <font>
      <b/>
      <sz val="10"/>
      <name val="Arial CE"/>
      <family val="2"/>
    </font>
    <font>
      <sz val="10"/>
      <color indexed="14"/>
      <name val="Arial CE"/>
      <family val="2"/>
    </font>
    <font>
      <sz val="10"/>
      <color indexed="62"/>
      <name val="Arial CE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sz val="9"/>
      <color indexed="18"/>
      <name val="Arial CE"/>
      <family val="2"/>
    </font>
    <font>
      <b/>
      <sz val="12"/>
      <name val="Arial CE"/>
      <family val="2"/>
    </font>
    <font>
      <b/>
      <sz val="10"/>
      <color indexed="62"/>
      <name val="Arial CE"/>
      <family val="2"/>
    </font>
    <font>
      <b/>
      <sz val="10"/>
      <color indexed="12"/>
      <name val="Arial CE"/>
      <family val="2"/>
    </font>
    <font>
      <u val="single"/>
      <sz val="8"/>
      <name val="Arial CE"/>
      <family val="2"/>
    </font>
    <font>
      <sz val="8"/>
      <color indexed="18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62"/>
      <name val="Arial CE"/>
      <family val="2"/>
    </font>
    <font>
      <b/>
      <i/>
      <sz val="10"/>
      <color indexed="12"/>
      <name val="Arial CE"/>
      <family val="2"/>
    </font>
    <font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9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5" fontId="2" fillId="0" borderId="0" xfId="19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65" fontId="0" fillId="0" borderId="0" xfId="19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165" fontId="0" fillId="0" borderId="0" xfId="19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2" xfId="0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7" sqref="M7"/>
    </sheetView>
  </sheetViews>
  <sheetFormatPr defaultColWidth="9.00390625" defaultRowHeight="12.75"/>
  <cols>
    <col min="1" max="1" width="56.875" style="3" bestFit="1" customWidth="1"/>
    <col min="2" max="5" width="9.75390625" style="3" customWidth="1"/>
    <col min="6" max="6" width="11.25390625" style="3" bestFit="1" customWidth="1"/>
    <col min="7" max="7" width="9.75390625" style="3" customWidth="1"/>
    <col min="8" max="8" width="11.875" style="18" bestFit="1" customWidth="1"/>
    <col min="9" max="9" width="9.125" style="3" customWidth="1"/>
    <col min="10" max="10" width="9.625" style="3" bestFit="1" customWidth="1"/>
    <col min="11" max="16384" width="9.125" style="3" customWidth="1"/>
  </cols>
  <sheetData>
    <row r="1" spans="1:8" s="16" customFormat="1" ht="12.75">
      <c r="A1" s="13" t="s">
        <v>94</v>
      </c>
      <c r="B1" s="13"/>
      <c r="C1" s="13"/>
      <c r="D1" s="13"/>
      <c r="E1" s="13"/>
      <c r="F1" s="13"/>
      <c r="G1" s="13"/>
      <c r="H1" s="28"/>
    </row>
    <row r="2" spans="1:10" s="16" customFormat="1" ht="12.75">
      <c r="A2" s="13" t="s">
        <v>25</v>
      </c>
      <c r="B2" s="13"/>
      <c r="C2" s="30"/>
      <c r="D2" s="59"/>
      <c r="E2" s="59"/>
      <c r="F2" s="59"/>
      <c r="G2" s="13"/>
      <c r="H2" s="29"/>
      <c r="J2" s="13"/>
    </row>
    <row r="3" spans="1:8" s="16" customFormat="1" ht="13.5" thickBot="1">
      <c r="A3" s="31" t="s">
        <v>92</v>
      </c>
      <c r="B3" s="32">
        <v>2002</v>
      </c>
      <c r="C3" s="32">
        <v>2003</v>
      </c>
      <c r="D3" s="49" t="s">
        <v>95</v>
      </c>
      <c r="E3" s="49" t="s">
        <v>96</v>
      </c>
      <c r="F3" s="49" t="s">
        <v>99</v>
      </c>
      <c r="G3" s="60" t="s">
        <v>98</v>
      </c>
      <c r="H3" s="28"/>
    </row>
    <row r="4" spans="1:11" s="1" customFormat="1" ht="13.5" thickTop="1">
      <c r="A4" s="10" t="s">
        <v>0</v>
      </c>
      <c r="B4" s="11">
        <v>108073</v>
      </c>
      <c r="C4" s="11">
        <v>109063</v>
      </c>
      <c r="D4" s="50">
        <v>26790</v>
      </c>
      <c r="E4" s="50">
        <v>53635</v>
      </c>
      <c r="F4" s="50">
        <v>80019</v>
      </c>
      <c r="G4" s="11">
        <v>106224</v>
      </c>
      <c r="J4" s="19"/>
      <c r="K4" s="19"/>
    </row>
    <row r="5" spans="1:11" ht="12.75">
      <c r="A5" s="14" t="s">
        <v>28</v>
      </c>
      <c r="B5" s="15">
        <v>140837</v>
      </c>
      <c r="C5" s="15">
        <v>131659</v>
      </c>
      <c r="D5" s="51">
        <v>30678</v>
      </c>
      <c r="E5" s="51">
        <v>60403</v>
      </c>
      <c r="F5" s="51">
        <v>87519</v>
      </c>
      <c r="G5" s="15">
        <v>112381</v>
      </c>
      <c r="H5" s="3"/>
      <c r="J5" s="19"/>
      <c r="K5" s="19"/>
    </row>
    <row r="6" spans="1:11" ht="12.75">
      <c r="A6" s="14" t="s">
        <v>29</v>
      </c>
      <c r="B6" s="15">
        <v>14621</v>
      </c>
      <c r="C6" s="15">
        <v>13096</v>
      </c>
      <c r="D6" s="51">
        <v>3201</v>
      </c>
      <c r="E6" s="51">
        <v>6353</v>
      </c>
      <c r="F6" s="51">
        <v>9398</v>
      </c>
      <c r="G6" s="15">
        <v>12255</v>
      </c>
      <c r="H6" s="3"/>
      <c r="J6" s="19"/>
      <c r="K6" s="19"/>
    </row>
    <row r="7" spans="1:11" s="1" customFormat="1" ht="12.75">
      <c r="A7" s="10" t="s">
        <v>1</v>
      </c>
      <c r="B7" s="11">
        <f aca="true" t="shared" si="0" ref="B7:G7">+B6+B5</f>
        <v>155458</v>
      </c>
      <c r="C7" s="11">
        <f t="shared" si="0"/>
        <v>144755</v>
      </c>
      <c r="D7" s="11">
        <f t="shared" si="0"/>
        <v>33879</v>
      </c>
      <c r="E7" s="11">
        <f t="shared" si="0"/>
        <v>66756</v>
      </c>
      <c r="F7" s="11">
        <f t="shared" si="0"/>
        <v>96917</v>
      </c>
      <c r="G7" s="11">
        <f t="shared" si="0"/>
        <v>124636</v>
      </c>
      <c r="J7" s="19"/>
      <c r="K7" s="19"/>
    </row>
    <row r="8" spans="1:11" ht="12.75">
      <c r="A8" s="14" t="s">
        <v>26</v>
      </c>
      <c r="B8" s="15">
        <v>15024</v>
      </c>
      <c r="C8" s="15">
        <v>10797</v>
      </c>
      <c r="D8" s="51">
        <v>1291</v>
      </c>
      <c r="E8" s="51">
        <v>2873</v>
      </c>
      <c r="F8" s="51">
        <v>4402</v>
      </c>
      <c r="G8" s="15">
        <v>5883</v>
      </c>
      <c r="H8" s="3"/>
      <c r="J8" s="19"/>
      <c r="K8" s="19"/>
    </row>
    <row r="9" spans="1:11" ht="12.75">
      <c r="A9" s="14" t="s">
        <v>27</v>
      </c>
      <c r="B9" s="15">
        <v>20153</v>
      </c>
      <c r="C9" s="15">
        <v>20024</v>
      </c>
      <c r="D9" s="51">
        <v>4096</v>
      </c>
      <c r="E9" s="51">
        <v>8214</v>
      </c>
      <c r="F9" s="51">
        <v>12400</v>
      </c>
      <c r="G9" s="15">
        <v>15781</v>
      </c>
      <c r="H9" s="3"/>
      <c r="J9" s="19"/>
      <c r="K9" s="19"/>
    </row>
    <row r="10" spans="1:11" s="1" customFormat="1" ht="12.75">
      <c r="A10" s="10" t="s">
        <v>2</v>
      </c>
      <c r="B10" s="11">
        <f aca="true" t="shared" si="1" ref="B10:G10">+B9+B8</f>
        <v>35177</v>
      </c>
      <c r="C10" s="11">
        <f t="shared" si="1"/>
        <v>30821</v>
      </c>
      <c r="D10" s="11">
        <f t="shared" si="1"/>
        <v>5387</v>
      </c>
      <c r="E10" s="11">
        <f t="shared" si="1"/>
        <v>11087</v>
      </c>
      <c r="F10" s="11">
        <f t="shared" si="1"/>
        <v>16802</v>
      </c>
      <c r="G10" s="11">
        <f t="shared" si="1"/>
        <v>21664</v>
      </c>
      <c r="J10" s="19"/>
      <c r="K10" s="19"/>
    </row>
    <row r="11" spans="1:11" s="1" customFormat="1" ht="12.75">
      <c r="A11" s="10" t="s">
        <v>3</v>
      </c>
      <c r="B11" s="11">
        <v>36117</v>
      </c>
      <c r="C11" s="11">
        <v>41502</v>
      </c>
      <c r="D11" s="50">
        <v>11982</v>
      </c>
      <c r="E11" s="50">
        <v>24623</v>
      </c>
      <c r="F11" s="50">
        <v>37418</v>
      </c>
      <c r="G11" s="11">
        <v>50976</v>
      </c>
      <c r="J11" s="19"/>
      <c r="K11" s="19"/>
    </row>
    <row r="12" spans="1:11" s="1" customFormat="1" ht="12.75">
      <c r="A12" s="10" t="s">
        <v>4</v>
      </c>
      <c r="B12" s="11">
        <v>3648</v>
      </c>
      <c r="C12" s="11">
        <v>3249</v>
      </c>
      <c r="D12" s="50">
        <v>851</v>
      </c>
      <c r="E12" s="50">
        <v>1601</v>
      </c>
      <c r="F12" s="50">
        <v>2207</v>
      </c>
      <c r="G12" s="11">
        <v>3678</v>
      </c>
      <c r="J12" s="19"/>
      <c r="K12" s="19"/>
    </row>
    <row r="13" spans="1:11" s="1" customFormat="1" ht="12.75">
      <c r="A13" s="10" t="s">
        <v>5</v>
      </c>
      <c r="B13" s="11">
        <v>29748</v>
      </c>
      <c r="C13" s="11">
        <v>29265</v>
      </c>
      <c r="D13" s="50">
        <v>5921</v>
      </c>
      <c r="E13" s="50">
        <v>12731</v>
      </c>
      <c r="F13" s="50">
        <v>19084</v>
      </c>
      <c r="G13" s="11">
        <v>26996</v>
      </c>
      <c r="J13" s="19"/>
      <c r="K13" s="19"/>
    </row>
    <row r="14" spans="1:11" ht="12.75">
      <c r="A14" s="20" t="s">
        <v>89</v>
      </c>
      <c r="B14" s="21">
        <f aca="true" t="shared" si="2" ref="B14:G14">+SUM(B10:B13,B7,B4)</f>
        <v>368221</v>
      </c>
      <c r="C14" s="21">
        <f t="shared" si="2"/>
        <v>358655</v>
      </c>
      <c r="D14" s="52">
        <f t="shared" si="2"/>
        <v>84810</v>
      </c>
      <c r="E14" s="52">
        <f t="shared" si="2"/>
        <v>170433</v>
      </c>
      <c r="F14" s="52">
        <f t="shared" si="2"/>
        <v>252447</v>
      </c>
      <c r="G14" s="21">
        <f t="shared" si="2"/>
        <v>334174</v>
      </c>
      <c r="H14" s="3"/>
      <c r="J14" s="19"/>
      <c r="K14" s="19"/>
    </row>
    <row r="15" spans="1:11" ht="12.75">
      <c r="A15" s="22"/>
      <c r="B15" s="23"/>
      <c r="C15" s="23"/>
      <c r="D15" s="53"/>
      <c r="E15" s="53"/>
      <c r="F15" s="53"/>
      <c r="G15" s="23"/>
      <c r="H15" s="3"/>
      <c r="J15" s="19"/>
      <c r="K15" s="19"/>
    </row>
    <row r="16" spans="1:11" ht="12.75">
      <c r="A16" s="10" t="s">
        <v>6</v>
      </c>
      <c r="B16" s="11">
        <v>178917</v>
      </c>
      <c r="C16" s="11">
        <v>193322</v>
      </c>
      <c r="D16" s="50">
        <v>47908</v>
      </c>
      <c r="E16" s="50">
        <v>100294</v>
      </c>
      <c r="F16" s="50">
        <v>154173</v>
      </c>
      <c r="G16" s="11">
        <v>208193</v>
      </c>
      <c r="H16" s="3"/>
      <c r="J16" s="19"/>
      <c r="K16" s="19"/>
    </row>
    <row r="17" spans="1:11" ht="12.75">
      <c r="A17" s="10" t="s">
        <v>7</v>
      </c>
      <c r="B17" s="11">
        <v>19769</v>
      </c>
      <c r="C17" s="11">
        <v>28037</v>
      </c>
      <c r="D17" s="50">
        <v>7648</v>
      </c>
      <c r="E17" s="50">
        <v>15269</v>
      </c>
      <c r="F17" s="50">
        <v>23286</v>
      </c>
      <c r="G17" s="11">
        <v>31945</v>
      </c>
      <c r="H17" s="3"/>
      <c r="J17" s="19"/>
      <c r="K17" s="19"/>
    </row>
    <row r="18" spans="1:11" ht="12.75">
      <c r="A18" s="10" t="s">
        <v>4</v>
      </c>
      <c r="B18" s="11">
        <v>18679</v>
      </c>
      <c r="C18" s="11">
        <v>23109</v>
      </c>
      <c r="D18" s="50">
        <v>5085</v>
      </c>
      <c r="E18" s="50">
        <v>10560</v>
      </c>
      <c r="F18" s="50">
        <v>17951</v>
      </c>
      <c r="G18" s="11">
        <v>24549</v>
      </c>
      <c r="H18" s="4"/>
      <c r="J18" s="19"/>
      <c r="K18" s="19"/>
    </row>
    <row r="19" spans="1:11" ht="12.75">
      <c r="A19" s="10" t="s">
        <v>8</v>
      </c>
      <c r="B19" s="11">
        <v>2097</v>
      </c>
      <c r="C19" s="11">
        <v>1534</v>
      </c>
      <c r="D19" s="50">
        <v>187</v>
      </c>
      <c r="E19" s="50">
        <v>362</v>
      </c>
      <c r="F19" s="50">
        <v>597</v>
      </c>
      <c r="G19" s="11">
        <v>820</v>
      </c>
      <c r="H19" s="3"/>
      <c r="J19" s="19"/>
      <c r="K19" s="19"/>
    </row>
    <row r="20" spans="1:11" ht="12.75">
      <c r="A20" s="10" t="s">
        <v>9</v>
      </c>
      <c r="B20" s="11">
        <v>2902</v>
      </c>
      <c r="C20" s="11">
        <v>2596</v>
      </c>
      <c r="D20" s="50">
        <v>496</v>
      </c>
      <c r="E20" s="50">
        <v>999</v>
      </c>
      <c r="F20" s="50">
        <v>1271</v>
      </c>
      <c r="G20" s="11">
        <v>1757</v>
      </c>
      <c r="H20" s="3"/>
      <c r="J20" s="19"/>
      <c r="K20" s="19"/>
    </row>
    <row r="21" spans="1:11" ht="12.75">
      <c r="A21" s="20" t="s">
        <v>88</v>
      </c>
      <c r="B21" s="21">
        <f>+SUM(B16:B20)</f>
        <v>222364</v>
      </c>
      <c r="C21" s="24">
        <f>+SUM(C16:C20)-1</f>
        <v>248597</v>
      </c>
      <c r="D21" s="54">
        <f>+SUM(D16:D20)</f>
        <v>61324</v>
      </c>
      <c r="E21" s="54">
        <f>+SUM(E16:E20)</f>
        <v>127484</v>
      </c>
      <c r="F21" s="54">
        <f>+SUM(F16:F20)</f>
        <v>197278</v>
      </c>
      <c r="G21" s="21">
        <f>+SUM(G16:G20)</f>
        <v>267264</v>
      </c>
      <c r="H21" s="3"/>
      <c r="J21" s="19"/>
      <c r="K21" s="19"/>
    </row>
    <row r="22" spans="2:11" ht="12.75">
      <c r="B22" s="23"/>
      <c r="C22" s="23"/>
      <c r="D22" s="55"/>
      <c r="E22" s="55"/>
      <c r="F22" s="55"/>
      <c r="G22" s="23"/>
      <c r="H22" s="3"/>
      <c r="J22" s="19"/>
      <c r="K22" s="19"/>
    </row>
    <row r="23" spans="1:11" s="1" customFormat="1" ht="12.75">
      <c r="A23" s="8" t="s">
        <v>18</v>
      </c>
      <c r="B23" s="9">
        <f aca="true" t="shared" si="3" ref="B23:G23">+B21+B14</f>
        <v>590585</v>
      </c>
      <c r="C23" s="9">
        <f t="shared" si="3"/>
        <v>607252</v>
      </c>
      <c r="D23" s="9">
        <f t="shared" si="3"/>
        <v>146134</v>
      </c>
      <c r="E23" s="9">
        <f t="shared" si="3"/>
        <v>297917</v>
      </c>
      <c r="F23" s="9">
        <f t="shared" si="3"/>
        <v>449725</v>
      </c>
      <c r="G23" s="9">
        <f t="shared" si="3"/>
        <v>601438</v>
      </c>
      <c r="J23" s="2"/>
      <c r="K23" s="2"/>
    </row>
    <row r="24" spans="1:14" ht="12.75">
      <c r="A24" s="3" t="s">
        <v>19</v>
      </c>
      <c r="B24" s="6">
        <v>-89264</v>
      </c>
      <c r="C24" s="6">
        <v>-87920</v>
      </c>
      <c r="D24" s="56">
        <v>-22428</v>
      </c>
      <c r="E24" s="56">
        <v>-45660</v>
      </c>
      <c r="F24" s="56">
        <v>-70757</v>
      </c>
      <c r="G24" s="6">
        <v>-109497</v>
      </c>
      <c r="H24" s="3"/>
      <c r="J24" s="19"/>
      <c r="K24" s="19"/>
      <c r="N24" s="19"/>
    </row>
    <row r="25" spans="1:11" ht="12.75">
      <c r="A25" s="3" t="s">
        <v>20</v>
      </c>
      <c r="B25" s="6">
        <v>-122741</v>
      </c>
      <c r="C25" s="6">
        <v>-128334</v>
      </c>
      <c r="D25" s="56">
        <v>-36601</v>
      </c>
      <c r="E25" s="56">
        <v>-68442</v>
      </c>
      <c r="F25" s="56">
        <v>-100680</v>
      </c>
      <c r="G25" s="6">
        <v>-137666</v>
      </c>
      <c r="H25" s="3"/>
      <c r="J25" s="19"/>
      <c r="K25" s="19"/>
    </row>
    <row r="26" spans="1:11" ht="12.75">
      <c r="A26" s="3" t="s">
        <v>21</v>
      </c>
      <c r="B26" s="6">
        <v>-81078</v>
      </c>
      <c r="C26" s="6">
        <v>-84449</v>
      </c>
      <c r="D26" s="56">
        <v>-20793</v>
      </c>
      <c r="E26" s="56">
        <v>-42932</v>
      </c>
      <c r="F26" s="56">
        <v>-66058</v>
      </c>
      <c r="G26" s="6">
        <v>-87580</v>
      </c>
      <c r="H26" s="3"/>
      <c r="J26" s="19"/>
      <c r="K26" s="19"/>
    </row>
    <row r="27" spans="1:11" ht="12.75">
      <c r="A27" s="3" t="s">
        <v>22</v>
      </c>
      <c r="B27" s="6">
        <v>-39744</v>
      </c>
      <c r="C27" s="6">
        <v>-40811</v>
      </c>
      <c r="D27" s="56">
        <v>-8301</v>
      </c>
      <c r="E27" s="56">
        <v>-17484</v>
      </c>
      <c r="F27" s="56">
        <v>-29652</v>
      </c>
      <c r="G27" s="6">
        <v>-40971</v>
      </c>
      <c r="H27" s="3"/>
      <c r="J27" s="19"/>
      <c r="K27" s="19"/>
    </row>
    <row r="28" spans="1:11" ht="12.75">
      <c r="A28" s="3" t="s">
        <v>23</v>
      </c>
      <c r="B28" s="6">
        <v>-135518</v>
      </c>
      <c r="C28" s="6">
        <v>-143674</v>
      </c>
      <c r="D28" s="56">
        <v>-31422</v>
      </c>
      <c r="E28" s="56">
        <v>-65771</v>
      </c>
      <c r="F28" s="56">
        <v>-100374</v>
      </c>
      <c r="G28" s="6">
        <v>-140460</v>
      </c>
      <c r="H28" s="3"/>
      <c r="J28" s="19"/>
      <c r="K28" s="19"/>
    </row>
    <row r="29" spans="1:11" ht="12.75">
      <c r="A29" s="3" t="s">
        <v>24</v>
      </c>
      <c r="B29" s="6">
        <f aca="true" t="shared" si="4" ref="B29:G29">SUM(B24:B28)</f>
        <v>-468345</v>
      </c>
      <c r="C29" s="6">
        <f t="shared" si="4"/>
        <v>-485188</v>
      </c>
      <c r="D29" s="57">
        <f t="shared" si="4"/>
        <v>-119545</v>
      </c>
      <c r="E29" s="57">
        <f t="shared" si="4"/>
        <v>-240289</v>
      </c>
      <c r="F29" s="57">
        <f t="shared" si="4"/>
        <v>-367521</v>
      </c>
      <c r="G29" s="6">
        <f t="shared" si="4"/>
        <v>-516174</v>
      </c>
      <c r="H29" s="3"/>
      <c r="J29" s="19"/>
      <c r="K29" s="19"/>
    </row>
    <row r="30" spans="1:11" s="1" customFormat="1" ht="12.75">
      <c r="A30" s="1" t="s">
        <v>17</v>
      </c>
      <c r="B30" s="7">
        <f aca="true" t="shared" si="5" ref="B30:G30">+B23+B29</f>
        <v>122240</v>
      </c>
      <c r="C30" s="7">
        <f t="shared" si="5"/>
        <v>122064</v>
      </c>
      <c r="D30" s="7">
        <f t="shared" si="5"/>
        <v>26589</v>
      </c>
      <c r="E30" s="7">
        <f t="shared" si="5"/>
        <v>57628</v>
      </c>
      <c r="F30" s="7">
        <f t="shared" si="5"/>
        <v>82204</v>
      </c>
      <c r="G30" s="7">
        <f t="shared" si="5"/>
        <v>85264</v>
      </c>
      <c r="H30" s="5"/>
      <c r="J30" s="2"/>
      <c r="K30" s="2"/>
    </row>
    <row r="31" spans="1:11" ht="12.75">
      <c r="A31" s="3" t="s">
        <v>16</v>
      </c>
      <c r="B31" s="6">
        <v>-27919</v>
      </c>
      <c r="C31" s="6">
        <v>-40002</v>
      </c>
      <c r="D31" s="56">
        <v>-8110</v>
      </c>
      <c r="E31" s="56">
        <v>-17655</v>
      </c>
      <c r="F31" s="56">
        <v>-27070</v>
      </c>
      <c r="G31" s="6">
        <v>-36146</v>
      </c>
      <c r="H31" s="3"/>
      <c r="J31" s="19"/>
      <c r="K31" s="19"/>
    </row>
    <row r="32" spans="1:11" ht="12.75">
      <c r="A32" s="3" t="s">
        <v>15</v>
      </c>
      <c r="B32" s="6">
        <v>691</v>
      </c>
      <c r="C32" s="6">
        <v>963</v>
      </c>
      <c r="D32" s="56">
        <v>1184</v>
      </c>
      <c r="E32" s="56">
        <v>2099</v>
      </c>
      <c r="F32" s="56">
        <v>2064</v>
      </c>
      <c r="G32" s="6">
        <v>2297</v>
      </c>
      <c r="H32" s="3"/>
      <c r="J32" s="19"/>
      <c r="K32" s="19"/>
    </row>
    <row r="33" spans="1:11" ht="12.75">
      <c r="A33" s="3" t="s">
        <v>14</v>
      </c>
      <c r="B33" s="6">
        <f aca="true" t="shared" si="6" ref="B33:G33">SUM(B30:B32)</f>
        <v>95012</v>
      </c>
      <c r="C33" s="6">
        <f t="shared" si="6"/>
        <v>83025</v>
      </c>
      <c r="D33" s="57">
        <f t="shared" si="6"/>
        <v>19663</v>
      </c>
      <c r="E33" s="57">
        <f t="shared" si="6"/>
        <v>42072</v>
      </c>
      <c r="F33" s="57">
        <f t="shared" si="6"/>
        <v>57198</v>
      </c>
      <c r="G33" s="6">
        <f t="shared" si="6"/>
        <v>51415</v>
      </c>
      <c r="H33" s="3"/>
      <c r="J33" s="19"/>
      <c r="K33" s="19"/>
    </row>
    <row r="34" spans="1:11" ht="12.75">
      <c r="A34" s="3" t="s">
        <v>13</v>
      </c>
      <c r="B34" s="6">
        <v>-13245</v>
      </c>
      <c r="C34" s="6">
        <v>-13685</v>
      </c>
      <c r="D34" s="56">
        <v>-3196</v>
      </c>
      <c r="E34" s="56">
        <v>-7035</v>
      </c>
      <c r="F34" s="56">
        <v>-9903</v>
      </c>
      <c r="G34" s="6">
        <v>-8088</v>
      </c>
      <c r="H34" s="3"/>
      <c r="J34" s="19"/>
      <c r="K34" s="19"/>
    </row>
    <row r="35" spans="1:11" ht="12.75">
      <c r="A35" s="3" t="s">
        <v>12</v>
      </c>
      <c r="B35" s="6">
        <f aca="true" t="shared" si="7" ref="B35:G35">SUM(B33:B34)</f>
        <v>81767</v>
      </c>
      <c r="C35" s="6">
        <f t="shared" si="7"/>
        <v>69340</v>
      </c>
      <c r="D35" s="57">
        <f t="shared" si="7"/>
        <v>16467</v>
      </c>
      <c r="E35" s="57">
        <f t="shared" si="7"/>
        <v>35037</v>
      </c>
      <c r="F35" s="57">
        <f t="shared" si="7"/>
        <v>47295</v>
      </c>
      <c r="G35" s="6">
        <f t="shared" si="7"/>
        <v>43327</v>
      </c>
      <c r="H35" s="3"/>
      <c r="J35" s="19"/>
      <c r="K35" s="19"/>
    </row>
    <row r="36" spans="1:11" ht="12.75">
      <c r="A36" s="3" t="s">
        <v>11</v>
      </c>
      <c r="B36" s="6">
        <v>-13639</v>
      </c>
      <c r="C36" s="6">
        <v>-11865</v>
      </c>
      <c r="D36" s="56">
        <v>-2390</v>
      </c>
      <c r="E36" s="56">
        <v>-4747</v>
      </c>
      <c r="F36" s="56">
        <v>-6200</v>
      </c>
      <c r="G36" s="6">
        <v>-8686</v>
      </c>
      <c r="H36" s="3"/>
      <c r="J36" s="19"/>
      <c r="K36" s="19"/>
    </row>
    <row r="37" spans="1:11" s="1" customFormat="1" ht="12.75">
      <c r="A37" s="1" t="s">
        <v>10</v>
      </c>
      <c r="B37" s="7">
        <f aca="true" t="shared" si="8" ref="B37:G37">SUM(B35:B36)</f>
        <v>68128</v>
      </c>
      <c r="C37" s="7">
        <f t="shared" si="8"/>
        <v>57475</v>
      </c>
      <c r="D37" s="7">
        <f t="shared" si="8"/>
        <v>14077</v>
      </c>
      <c r="E37" s="7">
        <f t="shared" si="8"/>
        <v>30290</v>
      </c>
      <c r="F37" s="7">
        <f t="shared" si="8"/>
        <v>41095</v>
      </c>
      <c r="G37" s="7">
        <f t="shared" si="8"/>
        <v>34641</v>
      </c>
      <c r="J37" s="2"/>
      <c r="K37" s="2"/>
    </row>
    <row r="38" spans="2:11" s="1" customFormat="1" ht="12.75">
      <c r="B38" s="7"/>
      <c r="C38" s="7"/>
      <c r="D38" s="7"/>
      <c r="E38" s="7"/>
      <c r="F38" s="7"/>
      <c r="G38" s="7"/>
      <c r="J38" s="2"/>
      <c r="K38" s="2"/>
    </row>
    <row r="39" spans="2:11" s="1" customFormat="1" ht="12.75">
      <c r="B39" s="7"/>
      <c r="C39" s="7"/>
      <c r="D39" s="7"/>
      <c r="E39" s="7"/>
      <c r="F39" s="7"/>
      <c r="G39" s="7"/>
      <c r="J39" s="2"/>
      <c r="K39" s="2"/>
    </row>
    <row r="40" spans="2:7" ht="12.75">
      <c r="B40" s="19"/>
      <c r="C40" s="19"/>
      <c r="D40" s="7"/>
      <c r="E40" s="7"/>
      <c r="F40" s="7"/>
      <c r="G40" s="7"/>
    </row>
    <row r="41" spans="1:7" ht="12.75">
      <c r="A41" s="25" t="s">
        <v>90</v>
      </c>
      <c r="D41" s="7"/>
      <c r="E41" s="7"/>
      <c r="F41" s="7"/>
      <c r="G41" s="7"/>
    </row>
    <row r="42" spans="1:7" ht="12.75">
      <c r="A42" s="26" t="s">
        <v>93</v>
      </c>
      <c r="D42" s="7"/>
      <c r="E42" s="7"/>
      <c r="F42" s="7"/>
      <c r="G42" s="7"/>
    </row>
    <row r="43" spans="1:7" ht="12.75">
      <c r="A43" s="27" t="s">
        <v>91</v>
      </c>
      <c r="D43" s="7"/>
      <c r="E43" s="7"/>
      <c r="F43" s="7"/>
      <c r="G43" s="7"/>
    </row>
    <row r="44" spans="1:7" ht="12.75">
      <c r="A44" s="58" t="s">
        <v>97</v>
      </c>
      <c r="D44" s="7"/>
      <c r="E44" s="7"/>
      <c r="F44" s="7"/>
      <c r="G44" s="7"/>
    </row>
    <row r="45" spans="4:7" ht="12.75">
      <c r="D45" s="7"/>
      <c r="E45" s="7"/>
      <c r="F45" s="7"/>
      <c r="G45" s="7"/>
    </row>
    <row r="46" spans="4:7" ht="12.75">
      <c r="D46" s="7"/>
      <c r="E46" s="7"/>
      <c r="F46" s="7"/>
      <c r="G46" s="7"/>
    </row>
    <row r="47" spans="4:7" ht="12.75">
      <c r="D47" s="7"/>
      <c r="E47" s="7"/>
      <c r="F47" s="7"/>
      <c r="G47" s="7"/>
    </row>
    <row r="48" spans="4:7" ht="12.75">
      <c r="D48" s="7"/>
      <c r="E48" s="7"/>
      <c r="F48" s="7"/>
      <c r="G48" s="7"/>
    </row>
    <row r="49" spans="4:7" ht="12.75">
      <c r="D49" s="7"/>
      <c r="E49" s="7"/>
      <c r="F49" s="7"/>
      <c r="G49" s="7"/>
    </row>
    <row r="50" spans="4:7" ht="12.75">
      <c r="D50" s="7"/>
      <c r="E50" s="7"/>
      <c r="F50" s="7"/>
      <c r="G50" s="7"/>
    </row>
    <row r="51" spans="4:7" ht="12.75">
      <c r="D51" s="7"/>
      <c r="E51" s="7"/>
      <c r="F51" s="7"/>
      <c r="G51" s="7"/>
    </row>
    <row r="52" spans="4:7" ht="12.75">
      <c r="D52" s="7"/>
      <c r="E52" s="7"/>
      <c r="F52" s="7"/>
      <c r="G52" s="7"/>
    </row>
    <row r="53" spans="4:7" ht="12.75">
      <c r="D53" s="7"/>
      <c r="E53" s="7"/>
      <c r="F53" s="7"/>
      <c r="G53" s="7"/>
    </row>
    <row r="54" spans="4:7" ht="12.75">
      <c r="D54" s="7"/>
      <c r="E54" s="7"/>
      <c r="F54" s="7"/>
      <c r="G54" s="7"/>
    </row>
    <row r="55" spans="4:7" ht="12.75">
      <c r="D55" s="7"/>
      <c r="E55" s="7"/>
      <c r="F55" s="7"/>
      <c r="G55" s="7"/>
    </row>
    <row r="56" spans="4:7" ht="12.75">
      <c r="D56" s="7"/>
      <c r="E56" s="7"/>
      <c r="F56" s="7"/>
      <c r="G56" s="7"/>
    </row>
    <row r="57" spans="4:7" ht="12.75">
      <c r="D57" s="7"/>
      <c r="E57" s="7"/>
      <c r="F57" s="7"/>
      <c r="G57" s="7"/>
    </row>
    <row r="58" spans="1:8" ht="12.75">
      <c r="A58" s="1"/>
      <c r="D58" s="7"/>
      <c r="E58" s="7"/>
      <c r="F58" s="7"/>
      <c r="G58" s="7"/>
      <c r="H58" s="3"/>
    </row>
    <row r="59" spans="4:7" ht="12.75">
      <c r="D59" s="7"/>
      <c r="E59" s="7"/>
      <c r="F59" s="7"/>
      <c r="G59" s="7"/>
    </row>
    <row r="60" spans="4:7" ht="12.75">
      <c r="D60" s="7"/>
      <c r="E60" s="7"/>
      <c r="F60" s="7"/>
      <c r="G60" s="7"/>
    </row>
    <row r="61" spans="4:7" ht="12.75">
      <c r="D61" s="7"/>
      <c r="E61" s="7"/>
      <c r="F61" s="7"/>
      <c r="G61" s="7"/>
    </row>
    <row r="62" spans="4:7" ht="12.75">
      <c r="D62" s="7"/>
      <c r="E62" s="7"/>
      <c r="F62" s="7"/>
      <c r="G62" s="7"/>
    </row>
    <row r="63" spans="4:7" ht="12.75">
      <c r="D63" s="7"/>
      <c r="E63" s="7"/>
      <c r="F63" s="7"/>
      <c r="G63" s="7"/>
    </row>
    <row r="64" spans="4:7" ht="12.75">
      <c r="D64" s="7"/>
      <c r="E64" s="7"/>
      <c r="F64" s="7"/>
      <c r="G64" s="7"/>
    </row>
    <row r="65" spans="1:7" ht="12.75">
      <c r="A65" s="1"/>
      <c r="D65" s="7"/>
      <c r="E65" s="7"/>
      <c r="F65" s="7"/>
      <c r="G65" s="7"/>
    </row>
    <row r="66" spans="4:7" ht="12.75">
      <c r="D66" s="7"/>
      <c r="E66" s="7"/>
      <c r="F66" s="7"/>
      <c r="G66" s="7"/>
    </row>
    <row r="67" spans="4:7" ht="12.75">
      <c r="D67" s="7"/>
      <c r="E67" s="7"/>
      <c r="F67" s="7"/>
      <c r="G67" s="7"/>
    </row>
    <row r="68" spans="4:7" ht="12.75">
      <c r="D68" s="7"/>
      <c r="E68" s="7"/>
      <c r="F68" s="7"/>
      <c r="G68" s="7"/>
    </row>
    <row r="69" spans="1:11" s="1" customFormat="1" ht="12.75">
      <c r="A69" s="3"/>
      <c r="D69" s="7"/>
      <c r="E69" s="7"/>
      <c r="F69" s="7"/>
      <c r="G69" s="7"/>
      <c r="J69" s="19"/>
      <c r="K69" s="19"/>
    </row>
    <row r="70" spans="4:11" ht="12.75">
      <c r="D70" s="7"/>
      <c r="E70" s="7"/>
      <c r="F70" s="7"/>
      <c r="G70" s="7"/>
      <c r="H70" s="3"/>
      <c r="J70" s="19"/>
      <c r="K70" s="19"/>
    </row>
    <row r="71" spans="4:7" ht="12.75">
      <c r="D71" s="7"/>
      <c r="E71" s="7"/>
      <c r="F71" s="7"/>
      <c r="G71" s="7"/>
    </row>
    <row r="72" spans="4:7" ht="12.75">
      <c r="D72" s="7"/>
      <c r="E72" s="7"/>
      <c r="F72" s="7"/>
      <c r="G72" s="7"/>
    </row>
    <row r="73" spans="4:7" ht="12.75">
      <c r="D73" s="7"/>
      <c r="E73" s="7"/>
      <c r="F73" s="7"/>
      <c r="G73" s="7"/>
    </row>
    <row r="74" spans="4:7" ht="12.75">
      <c r="D74" s="7"/>
      <c r="E74" s="7"/>
      <c r="F74" s="7"/>
      <c r="G74" s="7"/>
    </row>
    <row r="75" spans="4:7" ht="12.75">
      <c r="D75" s="7"/>
      <c r="E75" s="7"/>
      <c r="F75" s="7"/>
      <c r="G75" s="7"/>
    </row>
    <row r="76" spans="1:11" s="1" customFormat="1" ht="12.75">
      <c r="A76" s="3"/>
      <c r="J76" s="19"/>
      <c r="K76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pane xSplit="1" ySplit="3" topLeftCell="B4" activePane="bottomRight" state="frozen"/>
      <selection pane="topLeft" activeCell="F7" sqref="F7"/>
      <selection pane="topRight" activeCell="F7" sqref="F7"/>
      <selection pane="bottomLeft" activeCell="F7" sqref="F7"/>
      <selection pane="bottomRight" activeCell="A1" sqref="A1"/>
    </sheetView>
  </sheetViews>
  <sheetFormatPr defaultColWidth="9.00390625" defaultRowHeight="12.75"/>
  <cols>
    <col min="1" max="1" width="55.375" style="16" bestFit="1" customWidth="1"/>
    <col min="2" max="4" width="9.75390625" style="16" customWidth="1"/>
    <col min="5" max="5" width="11.25390625" style="16" bestFit="1" customWidth="1"/>
    <col min="6" max="6" width="9.625" style="16" bestFit="1" customWidth="1"/>
    <col min="7" max="16384" width="9.125" style="16" customWidth="1"/>
  </cols>
  <sheetData>
    <row r="1" spans="1:4" ht="12.75">
      <c r="A1" s="13" t="s">
        <v>31</v>
      </c>
      <c r="B1" s="13"/>
      <c r="C1" s="13"/>
      <c r="D1" s="13"/>
    </row>
    <row r="2" spans="1:4" ht="12.75">
      <c r="A2" s="13" t="str">
        <f>+'income statement'!A3</f>
        <v>December 31-ével végződött évben (millió Ft)</v>
      </c>
      <c r="B2" s="13"/>
      <c r="C2" s="13"/>
      <c r="D2" s="13"/>
    </row>
    <row r="3" spans="1:4" ht="12.75">
      <c r="A3" s="13" t="s">
        <v>30</v>
      </c>
      <c r="B3" s="13">
        <v>2002</v>
      </c>
      <c r="C3" s="13">
        <v>2003</v>
      </c>
      <c r="D3" s="13">
        <v>2004</v>
      </c>
    </row>
    <row r="4" ht="12.75">
      <c r="A4" s="13"/>
    </row>
    <row r="5" ht="15.75">
      <c r="A5" s="33" t="s">
        <v>32</v>
      </c>
    </row>
    <row r="6" spans="1:7" ht="12.75">
      <c r="A6" s="42" t="s">
        <v>33</v>
      </c>
      <c r="B6" s="34">
        <v>336306</v>
      </c>
      <c r="C6" s="34">
        <v>324552</v>
      </c>
      <c r="D6" s="34">
        <v>301743</v>
      </c>
      <c r="F6" s="12"/>
      <c r="G6" s="43"/>
    </row>
    <row r="7" spans="1:7" ht="12.75">
      <c r="A7" s="35" t="s">
        <v>34</v>
      </c>
      <c r="B7" s="36">
        <v>47793</v>
      </c>
      <c r="C7" s="36">
        <v>49689</v>
      </c>
      <c r="D7" s="36">
        <v>45184</v>
      </c>
      <c r="F7" s="12"/>
      <c r="G7" s="43"/>
    </row>
    <row r="8" spans="1:7" ht="12.75">
      <c r="A8" s="44" t="s">
        <v>35</v>
      </c>
      <c r="B8" s="36">
        <f>SUM(B6:B7)</f>
        <v>384099</v>
      </c>
      <c r="C8" s="36">
        <f>SUM(C6:C7)</f>
        <v>374241</v>
      </c>
      <c r="D8" s="36">
        <f>SUM(D6:D7)</f>
        <v>346927</v>
      </c>
      <c r="F8" s="43"/>
      <c r="G8" s="43"/>
    </row>
    <row r="9" spans="1:7" ht="12.75">
      <c r="A9" s="35" t="s">
        <v>36</v>
      </c>
      <c r="B9" s="36">
        <v>-1122</v>
      </c>
      <c r="C9" s="36">
        <v>-1552</v>
      </c>
      <c r="D9" s="36">
        <v>-907</v>
      </c>
      <c r="F9" s="43"/>
      <c r="G9" s="43"/>
    </row>
    <row r="10" spans="1:7" ht="12.75">
      <c r="A10" s="40" t="s">
        <v>37</v>
      </c>
      <c r="B10" s="36">
        <f>SUM(B8:B9)</f>
        <v>382977</v>
      </c>
      <c r="C10" s="36">
        <f>SUM(C8:C9)</f>
        <v>372689</v>
      </c>
      <c r="D10" s="36">
        <f>SUM(D8:D9)</f>
        <v>346020</v>
      </c>
      <c r="F10" s="43"/>
      <c r="G10" s="43"/>
    </row>
    <row r="11" spans="1:7" ht="12.75">
      <c r="A11" s="35" t="s">
        <v>38</v>
      </c>
      <c r="B11" s="36">
        <v>-14756</v>
      </c>
      <c r="C11" s="36">
        <v>-14034</v>
      </c>
      <c r="D11" s="36">
        <v>-11846</v>
      </c>
      <c r="F11" s="43"/>
      <c r="G11" s="43"/>
    </row>
    <row r="12" spans="1:7" s="13" customFormat="1" ht="12.75">
      <c r="A12" s="37" t="s">
        <v>39</v>
      </c>
      <c r="B12" s="17">
        <f>SUM(B10:B11)</f>
        <v>368221</v>
      </c>
      <c r="C12" s="17">
        <f>SUM(C10:C11)</f>
        <v>358655</v>
      </c>
      <c r="D12" s="17">
        <f>SUM(D10:D11)</f>
        <v>334174</v>
      </c>
      <c r="F12" s="43"/>
      <c r="G12" s="43"/>
    </row>
    <row r="13" spans="1:7" s="13" customFormat="1" ht="12.75">
      <c r="A13" s="37"/>
      <c r="B13" s="17"/>
      <c r="C13" s="17"/>
      <c r="D13" s="17"/>
      <c r="F13" s="43"/>
      <c r="G13" s="43"/>
    </row>
    <row r="14" spans="1:7" ht="12.75">
      <c r="A14" s="42" t="s">
        <v>40</v>
      </c>
      <c r="B14" s="34">
        <v>232612</v>
      </c>
      <c r="C14" s="34">
        <v>254141</v>
      </c>
      <c r="D14" s="34">
        <v>263023</v>
      </c>
      <c r="F14" s="12"/>
      <c r="G14" s="43"/>
    </row>
    <row r="15" spans="1:7" ht="12.75">
      <c r="A15" s="35" t="s">
        <v>41</v>
      </c>
      <c r="B15" s="36">
        <v>29482</v>
      </c>
      <c r="C15" s="36">
        <v>31575</v>
      </c>
      <c r="D15" s="36">
        <v>33734</v>
      </c>
      <c r="F15" s="12"/>
      <c r="G15" s="43"/>
    </row>
    <row r="16" spans="1:7" ht="12.75">
      <c r="A16" s="40" t="s">
        <v>35</v>
      </c>
      <c r="B16" s="36">
        <f>SUM(B14:B15)</f>
        <v>262094</v>
      </c>
      <c r="C16" s="36">
        <f>SUM(C14:C15)</f>
        <v>285716</v>
      </c>
      <c r="D16" s="36">
        <f>SUM(D14:D15)</f>
        <v>296757</v>
      </c>
      <c r="F16" s="43"/>
      <c r="G16" s="43"/>
    </row>
    <row r="17" spans="1:7" ht="12.75">
      <c r="A17" s="35" t="s">
        <v>36</v>
      </c>
      <c r="B17" s="36">
        <v>-19</v>
      </c>
      <c r="C17" s="36">
        <v>-20</v>
      </c>
      <c r="D17" s="36">
        <v>-58</v>
      </c>
      <c r="F17" s="43"/>
      <c r="G17" s="43"/>
    </row>
    <row r="18" spans="1:7" ht="12.75">
      <c r="A18" s="40" t="s">
        <v>42</v>
      </c>
      <c r="B18" s="36">
        <f>SUM(B16:B17)</f>
        <v>262075</v>
      </c>
      <c r="C18" s="36">
        <f>SUM(C16:C17)</f>
        <v>285696</v>
      </c>
      <c r="D18" s="36">
        <f>SUM(D16:D17)</f>
        <v>296699</v>
      </c>
      <c r="F18" s="43"/>
      <c r="G18" s="43"/>
    </row>
    <row r="19" spans="1:7" ht="12.75">
      <c r="A19" s="35" t="s">
        <v>38</v>
      </c>
      <c r="B19" s="36">
        <v>-39711</v>
      </c>
      <c r="C19" s="36">
        <v>-37099</v>
      </c>
      <c r="D19" s="36">
        <v>-29435</v>
      </c>
      <c r="F19" s="43"/>
      <c r="G19" s="43"/>
    </row>
    <row r="20" spans="1:7" s="13" customFormat="1" ht="12.75">
      <c r="A20" s="37" t="s">
        <v>43</v>
      </c>
      <c r="B20" s="17">
        <f>SUM(B18:B19)</f>
        <v>222364</v>
      </c>
      <c r="C20" s="17">
        <f>SUM(C18:C19)</f>
        <v>248597</v>
      </c>
      <c r="D20" s="17">
        <f>SUM(D18:D19)</f>
        <v>267264</v>
      </c>
      <c r="F20" s="43"/>
      <c r="G20" s="43"/>
    </row>
    <row r="21" spans="1:7" s="13" customFormat="1" ht="12.75">
      <c r="A21" s="37"/>
      <c r="B21" s="17"/>
      <c r="C21" s="17"/>
      <c r="D21" s="17"/>
      <c r="F21" s="43"/>
      <c r="G21" s="43"/>
    </row>
    <row r="22" spans="1:7" s="13" customFormat="1" ht="12.75">
      <c r="A22" s="13" t="s">
        <v>44</v>
      </c>
      <c r="B22" s="41">
        <f>+B20+B12</f>
        <v>590585</v>
      </c>
      <c r="C22" s="41">
        <f>+C20+C12</f>
        <v>607252</v>
      </c>
      <c r="D22" s="41">
        <f>+D20+D12</f>
        <v>601438</v>
      </c>
      <c r="F22" s="43"/>
      <c r="G22" s="43"/>
    </row>
    <row r="23" spans="1:7" s="13" customFormat="1" ht="12.75">
      <c r="A23" s="16"/>
      <c r="B23" s="41"/>
      <c r="C23" s="41"/>
      <c r="D23" s="41"/>
      <c r="F23" s="43"/>
      <c r="G23" s="43"/>
    </row>
    <row r="24" spans="2:7" ht="12.75">
      <c r="B24" s="34"/>
      <c r="C24" s="34"/>
      <c r="D24" s="34"/>
      <c r="F24" s="43"/>
      <c r="G24" s="43"/>
    </row>
    <row r="25" spans="1:7" ht="15.75">
      <c r="A25" s="33" t="s">
        <v>45</v>
      </c>
      <c r="B25" s="34"/>
      <c r="C25" s="34"/>
      <c r="D25" s="34"/>
      <c r="F25" s="43"/>
      <c r="G25" s="43"/>
    </row>
    <row r="26" spans="1:7" ht="12.75">
      <c r="A26" s="35" t="s">
        <v>47</v>
      </c>
      <c r="B26" s="36">
        <v>2343</v>
      </c>
      <c r="C26" s="36">
        <v>1599</v>
      </c>
      <c r="D26" s="36">
        <v>1601</v>
      </c>
      <c r="F26" s="43"/>
      <c r="G26" s="43"/>
    </row>
    <row r="27" spans="1:7" ht="12.75">
      <c r="A27" s="35" t="s">
        <v>48</v>
      </c>
      <c r="B27" s="36">
        <v>74325</v>
      </c>
      <c r="C27" s="36">
        <v>70262</v>
      </c>
      <c r="D27" s="36">
        <v>70965</v>
      </c>
      <c r="F27" s="43"/>
      <c r="G27" s="43"/>
    </row>
    <row r="28" spans="1:7" ht="12.75">
      <c r="A28" s="16" t="s">
        <v>33</v>
      </c>
      <c r="B28" s="34">
        <f>SUM(B26:B27)</f>
        <v>76668</v>
      </c>
      <c r="C28" s="34">
        <f>SUM(C26:C27)</f>
        <v>71861</v>
      </c>
      <c r="D28" s="34">
        <f>SUM(D26:D27)</f>
        <v>72566</v>
      </c>
      <c r="F28" s="43"/>
      <c r="G28" s="43"/>
    </row>
    <row r="29" spans="1:7" ht="12.75">
      <c r="A29" s="35" t="s">
        <v>49</v>
      </c>
      <c r="B29" s="36">
        <v>642</v>
      </c>
      <c r="C29" s="36">
        <v>663</v>
      </c>
      <c r="D29" s="36">
        <v>684</v>
      </c>
      <c r="F29" s="43"/>
      <c r="G29" s="43"/>
    </row>
    <row r="30" spans="1:7" ht="12.75">
      <c r="A30" s="35" t="s">
        <v>50</v>
      </c>
      <c r="B30" s="36">
        <v>5524</v>
      </c>
      <c r="C30" s="36">
        <v>9081</v>
      </c>
      <c r="D30" s="36">
        <v>8411</v>
      </c>
      <c r="F30" s="43"/>
      <c r="G30" s="43"/>
    </row>
    <row r="31" spans="1:7" ht="12.75">
      <c r="A31" s="40" t="s">
        <v>34</v>
      </c>
      <c r="B31" s="36">
        <f>SUM(B29:B30)</f>
        <v>6166</v>
      </c>
      <c r="C31" s="36">
        <f>SUM(C29:C30)</f>
        <v>9744</v>
      </c>
      <c r="D31" s="36">
        <f>SUM(D29:D30)</f>
        <v>9095</v>
      </c>
      <c r="F31" s="43"/>
      <c r="G31" s="43"/>
    </row>
    <row r="32" spans="1:7" s="13" customFormat="1" ht="12.75">
      <c r="A32" s="37" t="s">
        <v>46</v>
      </c>
      <c r="B32" s="17">
        <f>+B31+B28</f>
        <v>82834</v>
      </c>
      <c r="C32" s="17">
        <f>+C31+C28</f>
        <v>81605</v>
      </c>
      <c r="D32" s="17">
        <f>+D31+D28</f>
        <v>81661</v>
      </c>
      <c r="F32" s="43"/>
      <c r="G32" s="43"/>
    </row>
    <row r="33" spans="1:7" s="13" customFormat="1" ht="12.75">
      <c r="A33" s="37"/>
      <c r="B33" s="17"/>
      <c r="C33" s="17"/>
      <c r="D33" s="17"/>
      <c r="F33" s="43"/>
      <c r="G33" s="43"/>
    </row>
    <row r="34" spans="1:7" ht="12.75">
      <c r="A34" s="35" t="s">
        <v>51</v>
      </c>
      <c r="B34" s="36">
        <v>9540</v>
      </c>
      <c r="C34" s="36">
        <v>9540</v>
      </c>
      <c r="D34" s="36">
        <v>9540</v>
      </c>
      <c r="F34" s="43"/>
      <c r="G34" s="43"/>
    </row>
    <row r="35" spans="1:7" ht="12.75">
      <c r="A35" s="35" t="s">
        <v>52</v>
      </c>
      <c r="B35" s="36">
        <v>25883</v>
      </c>
      <c r="C35" s="36">
        <v>30355</v>
      </c>
      <c r="D35" s="36">
        <v>38031</v>
      </c>
      <c r="F35" s="43"/>
      <c r="G35" s="43"/>
    </row>
    <row r="36" spans="1:7" ht="12.75">
      <c r="A36" s="16" t="s">
        <v>40</v>
      </c>
      <c r="B36" s="34">
        <f>SUM(B34:B35)</f>
        <v>35423</v>
      </c>
      <c r="C36" s="34">
        <f>SUM(C34:C35)</f>
        <v>39895</v>
      </c>
      <c r="D36" s="34">
        <f>SUM(D34:D35)</f>
        <v>47571</v>
      </c>
      <c r="F36" s="43"/>
      <c r="G36" s="43"/>
    </row>
    <row r="37" spans="1:7" ht="12.75">
      <c r="A37" s="35" t="s">
        <v>53</v>
      </c>
      <c r="B37" s="36">
        <v>1926</v>
      </c>
      <c r="C37" s="36">
        <v>1989</v>
      </c>
      <c r="D37" s="36">
        <v>2051</v>
      </c>
      <c r="F37" s="43"/>
      <c r="G37" s="43"/>
    </row>
    <row r="38" spans="1:7" ht="12.75">
      <c r="A38" s="35" t="s">
        <v>54</v>
      </c>
      <c r="B38" s="36">
        <v>2558</v>
      </c>
      <c r="C38" s="36">
        <v>4845</v>
      </c>
      <c r="D38" s="36">
        <v>6383</v>
      </c>
      <c r="F38" s="43"/>
      <c r="G38" s="43"/>
    </row>
    <row r="39" spans="1:9" ht="12.75">
      <c r="A39" s="40" t="s">
        <v>41</v>
      </c>
      <c r="B39" s="36">
        <f>SUM(B37:B38)</f>
        <v>4484</v>
      </c>
      <c r="C39" s="36">
        <f>SUM(C37:C38)</f>
        <v>6834</v>
      </c>
      <c r="D39" s="36">
        <f>SUM(D37:D38)</f>
        <v>8434</v>
      </c>
      <c r="F39" s="43"/>
      <c r="G39" s="43"/>
      <c r="I39" s="45"/>
    </row>
    <row r="40" spans="1:7" s="13" customFormat="1" ht="12.75">
      <c r="A40" s="37" t="s">
        <v>55</v>
      </c>
      <c r="B40" s="17">
        <f>+B39+B36</f>
        <v>39907</v>
      </c>
      <c r="C40" s="17">
        <f>+C39+C36</f>
        <v>46729</v>
      </c>
      <c r="D40" s="17">
        <f>+D39+D36</f>
        <v>56005</v>
      </c>
      <c r="F40" s="43"/>
      <c r="G40" s="43"/>
    </row>
    <row r="41" spans="1:7" s="13" customFormat="1" ht="12.75">
      <c r="A41" s="37"/>
      <c r="B41" s="17"/>
      <c r="C41" s="17"/>
      <c r="D41" s="17"/>
      <c r="F41" s="43"/>
      <c r="G41" s="43"/>
    </row>
    <row r="42" spans="1:7" s="13" customFormat="1" ht="12.75">
      <c r="A42" s="13" t="s">
        <v>56</v>
      </c>
      <c r="B42" s="41">
        <f>+B40+B32</f>
        <v>122741</v>
      </c>
      <c r="C42" s="41">
        <f>+C40+C32</f>
        <v>128334</v>
      </c>
      <c r="D42" s="41">
        <f>+D40+D32</f>
        <v>137666</v>
      </c>
      <c r="F42" s="43"/>
      <c r="G42" s="43"/>
    </row>
    <row r="43" spans="1:7" ht="12.75">
      <c r="A43" s="13"/>
      <c r="B43" s="34"/>
      <c r="C43" s="34"/>
      <c r="D43" s="34"/>
      <c r="F43" s="43"/>
      <c r="G43" s="43"/>
    </row>
    <row r="44" spans="1:7" ht="12.75">
      <c r="A44" s="13"/>
      <c r="B44" s="34"/>
      <c r="C44" s="34"/>
      <c r="D44" s="34"/>
      <c r="F44" s="43"/>
      <c r="G44" s="43"/>
    </row>
    <row r="45" spans="1:7" ht="15.75">
      <c r="A45" s="33" t="s">
        <v>57</v>
      </c>
      <c r="B45" s="34"/>
      <c r="C45" s="34"/>
      <c r="D45" s="34"/>
      <c r="F45" s="43"/>
      <c r="G45" s="43"/>
    </row>
    <row r="46" spans="1:7" ht="12.75">
      <c r="A46" s="42" t="s">
        <v>33</v>
      </c>
      <c r="B46" s="34">
        <v>43666</v>
      </c>
      <c r="C46" s="34">
        <v>44090</v>
      </c>
      <c r="D46" s="34">
        <v>13061</v>
      </c>
      <c r="F46" s="43"/>
      <c r="G46" s="43"/>
    </row>
    <row r="47" spans="1:7" ht="12.75">
      <c r="A47" s="35" t="s">
        <v>34</v>
      </c>
      <c r="B47" s="36">
        <v>15136</v>
      </c>
      <c r="C47" s="36">
        <v>11765</v>
      </c>
      <c r="D47" s="36">
        <v>7028</v>
      </c>
      <c r="F47" s="43"/>
      <c r="G47" s="43"/>
    </row>
    <row r="48" spans="1:7" s="13" customFormat="1" ht="12.75">
      <c r="A48" s="37" t="s">
        <v>58</v>
      </c>
      <c r="B48" s="17">
        <f>SUM(B46:B47)</f>
        <v>58802</v>
      </c>
      <c r="C48" s="17">
        <f>SUM(C46:C47)</f>
        <v>55855</v>
      </c>
      <c r="D48" s="17">
        <f>SUM(D46:D47)</f>
        <v>20089</v>
      </c>
      <c r="F48" s="43"/>
      <c r="G48" s="43"/>
    </row>
    <row r="49" spans="1:7" s="13" customFormat="1" ht="12.75">
      <c r="A49" s="37"/>
      <c r="B49" s="17"/>
      <c r="C49" s="17"/>
      <c r="D49" s="17"/>
      <c r="F49" s="43"/>
      <c r="G49" s="43"/>
    </row>
    <row r="50" spans="1:7" ht="12.75">
      <c r="A50" s="42" t="s">
        <v>40</v>
      </c>
      <c r="B50" s="34">
        <v>52390</v>
      </c>
      <c r="C50" s="34">
        <v>55030</v>
      </c>
      <c r="D50" s="34">
        <v>56128</v>
      </c>
      <c r="F50" s="43"/>
      <c r="G50" s="43"/>
    </row>
    <row r="51" spans="1:7" ht="12.75">
      <c r="A51" s="35" t="s">
        <v>41</v>
      </c>
      <c r="B51" s="36">
        <v>11048</v>
      </c>
      <c r="C51" s="36">
        <v>11179</v>
      </c>
      <c r="D51" s="36">
        <v>9047</v>
      </c>
      <c r="F51" s="43"/>
      <c r="G51" s="43"/>
    </row>
    <row r="52" spans="1:7" s="13" customFormat="1" ht="12.75">
      <c r="A52" s="37" t="s">
        <v>59</v>
      </c>
      <c r="B52" s="17">
        <f>SUM(B50:B51)</f>
        <v>63438</v>
      </c>
      <c r="C52" s="17">
        <f>SUM(C50:C51)</f>
        <v>66209</v>
      </c>
      <c r="D52" s="17">
        <f>SUM(D50:D51)</f>
        <v>65175</v>
      </c>
      <c r="F52" s="43"/>
      <c r="G52" s="43"/>
    </row>
    <row r="53" spans="1:7" s="13" customFormat="1" ht="12.75">
      <c r="A53" s="37"/>
      <c r="B53" s="17"/>
      <c r="C53" s="17"/>
      <c r="D53" s="17"/>
      <c r="F53" s="43"/>
      <c r="G53" s="43"/>
    </row>
    <row r="54" spans="1:7" s="13" customFormat="1" ht="12.75">
      <c r="A54" s="13" t="s">
        <v>60</v>
      </c>
      <c r="B54" s="41">
        <f>+B52+B48</f>
        <v>122240</v>
      </c>
      <c r="C54" s="41">
        <f>+C52+C48</f>
        <v>122064</v>
      </c>
      <c r="D54" s="41">
        <f>+D52+D48</f>
        <v>85264</v>
      </c>
      <c r="F54" s="43"/>
      <c r="G54" s="43"/>
    </row>
    <row r="55" spans="1:7" s="13" customFormat="1" ht="12.75">
      <c r="A55" s="16"/>
      <c r="B55" s="41"/>
      <c r="C55" s="41"/>
      <c r="D55" s="41"/>
      <c r="F55" s="43"/>
      <c r="G55" s="43"/>
    </row>
    <row r="56" spans="2:7" ht="12.75">
      <c r="B56" s="34"/>
      <c r="C56" s="34"/>
      <c r="D56" s="34"/>
      <c r="F56" s="43"/>
      <c r="G56" s="43"/>
    </row>
    <row r="57" spans="1:7" ht="15.75">
      <c r="A57" s="33" t="s">
        <v>61</v>
      </c>
      <c r="B57" s="34"/>
      <c r="C57" s="34"/>
      <c r="D57" s="34"/>
      <c r="F57" s="43"/>
      <c r="G57" s="43"/>
    </row>
    <row r="58" spans="1:7" ht="12.75">
      <c r="A58" s="38" t="s">
        <v>73</v>
      </c>
      <c r="B58" s="39">
        <v>557139</v>
      </c>
      <c r="C58" s="39">
        <v>517286</v>
      </c>
      <c r="D58" s="39">
        <v>468219</v>
      </c>
      <c r="F58" s="43"/>
      <c r="G58" s="43"/>
    </row>
    <row r="59" spans="1:7" ht="12.75">
      <c r="A59" s="38" t="s">
        <v>74</v>
      </c>
      <c r="B59" s="39">
        <v>4607</v>
      </c>
      <c r="C59" s="39">
        <v>4827</v>
      </c>
      <c r="D59" s="39">
        <v>5750</v>
      </c>
      <c r="F59" s="43"/>
      <c r="G59" s="43"/>
    </row>
    <row r="60" spans="1:7" ht="12.75">
      <c r="A60" s="40" t="s">
        <v>63</v>
      </c>
      <c r="B60" s="36">
        <f>SUM(B58:B59)</f>
        <v>561746</v>
      </c>
      <c r="C60" s="36">
        <f>SUM(C58:C59)</f>
        <v>522113</v>
      </c>
      <c r="D60" s="36">
        <f>SUM(D58:D59)</f>
        <v>473969</v>
      </c>
      <c r="F60" s="43"/>
      <c r="G60" s="43"/>
    </row>
    <row r="61" spans="1:7" ht="12.75">
      <c r="A61" s="40" t="s">
        <v>34</v>
      </c>
      <c r="B61" s="36">
        <v>94221</v>
      </c>
      <c r="C61" s="36">
        <v>109320</v>
      </c>
      <c r="D61" s="36">
        <v>108844</v>
      </c>
      <c r="F61" s="43"/>
      <c r="G61" s="43"/>
    </row>
    <row r="62" spans="1:7" ht="12.75">
      <c r="A62" s="35" t="s">
        <v>64</v>
      </c>
      <c r="B62" s="36">
        <v>-360</v>
      </c>
      <c r="C62" s="36">
        <v>-879</v>
      </c>
      <c r="D62" s="36">
        <v>-369</v>
      </c>
      <c r="F62" s="43"/>
      <c r="G62" s="43"/>
    </row>
    <row r="63" spans="1:7" ht="12.75">
      <c r="A63" s="37" t="s">
        <v>46</v>
      </c>
      <c r="B63" s="17">
        <f>SUM(B60:B62)</f>
        <v>655607</v>
      </c>
      <c r="C63" s="17">
        <f>SUM(C60:C62)-1</f>
        <v>630553</v>
      </c>
      <c r="D63" s="17">
        <f>SUM(D60:D62)+1</f>
        <v>582445</v>
      </c>
      <c r="F63" s="43"/>
      <c r="G63" s="43"/>
    </row>
    <row r="64" spans="1:7" ht="12.75">
      <c r="A64" s="40"/>
      <c r="B64" s="36"/>
      <c r="C64" s="36"/>
      <c r="D64" s="36"/>
      <c r="F64" s="43"/>
      <c r="G64" s="43"/>
    </row>
    <row r="65" spans="1:7" ht="12.75">
      <c r="A65" s="40" t="s">
        <v>65</v>
      </c>
      <c r="B65" s="36">
        <v>358582</v>
      </c>
      <c r="C65" s="36">
        <v>357634</v>
      </c>
      <c r="D65" s="36">
        <v>362406</v>
      </c>
      <c r="F65" s="43"/>
      <c r="G65" s="43"/>
    </row>
    <row r="66" spans="1:7" ht="12.75">
      <c r="A66" s="40" t="s">
        <v>41</v>
      </c>
      <c r="B66" s="36">
        <v>64558</v>
      </c>
      <c r="C66" s="36">
        <v>71637</v>
      </c>
      <c r="D66" s="36">
        <v>77077</v>
      </c>
      <c r="F66" s="43"/>
      <c r="G66" s="43"/>
    </row>
    <row r="67" spans="1:7" ht="12.75">
      <c r="A67" s="35" t="s">
        <v>64</v>
      </c>
      <c r="B67" s="36">
        <v>-1</v>
      </c>
      <c r="C67" s="36">
        <v>-1</v>
      </c>
      <c r="D67" s="36">
        <v>-42</v>
      </c>
      <c r="F67" s="43"/>
      <c r="G67" s="43"/>
    </row>
    <row r="68" spans="1:7" ht="12.75">
      <c r="A68" s="37" t="s">
        <v>55</v>
      </c>
      <c r="B68" s="17">
        <f>SUM(B65:B67)</f>
        <v>423139</v>
      </c>
      <c r="C68" s="17">
        <f>SUM(C65:C67)</f>
        <v>429270</v>
      </c>
      <c r="D68" s="17">
        <f>SUM(D65:D67)</f>
        <v>439441</v>
      </c>
      <c r="F68" s="43"/>
      <c r="G68" s="43"/>
    </row>
    <row r="69" spans="1:7" ht="12.75">
      <c r="A69" s="40"/>
      <c r="B69" s="36"/>
      <c r="C69" s="36"/>
      <c r="D69" s="36"/>
      <c r="F69" s="43"/>
      <c r="G69" s="43"/>
    </row>
    <row r="70" spans="1:7" ht="12.75">
      <c r="A70" s="35" t="s">
        <v>66</v>
      </c>
      <c r="B70" s="36">
        <v>-10379</v>
      </c>
      <c r="C70" s="36">
        <v>-8025</v>
      </c>
      <c r="D70" s="36">
        <v>-8404</v>
      </c>
      <c r="F70" s="43"/>
      <c r="G70" s="43"/>
    </row>
    <row r="71" spans="1:7" ht="12.75">
      <c r="A71" s="16" t="s">
        <v>67</v>
      </c>
      <c r="B71" s="34">
        <f>+B63+B68+B70</f>
        <v>1068367</v>
      </c>
      <c r="C71" s="34">
        <f>+C63+C68+C70</f>
        <v>1051798</v>
      </c>
      <c r="D71" s="34">
        <f>+D63+D68+D70</f>
        <v>1013482</v>
      </c>
      <c r="F71" s="43"/>
      <c r="G71" s="43"/>
    </row>
    <row r="72" spans="1:7" ht="12.75">
      <c r="A72" s="42" t="s">
        <v>68</v>
      </c>
      <c r="B72" s="34">
        <v>9084</v>
      </c>
      <c r="C72" s="34">
        <v>7039</v>
      </c>
      <c r="D72" s="34">
        <v>16076</v>
      </c>
      <c r="F72" s="43"/>
      <c r="G72" s="43"/>
    </row>
    <row r="73" spans="1:7" ht="12.75">
      <c r="A73" s="13" t="s">
        <v>69</v>
      </c>
      <c r="B73" s="41">
        <f>SUM(B71:B72)</f>
        <v>1077451</v>
      </c>
      <c r="C73" s="41">
        <f>SUM(C71:C72)</f>
        <v>1058837</v>
      </c>
      <c r="D73" s="41">
        <f>SUM(D71:D72)</f>
        <v>1029558</v>
      </c>
      <c r="F73" s="43"/>
      <c r="G73" s="43"/>
    </row>
    <row r="74" spans="1:7" ht="12.75">
      <c r="A74" s="13"/>
      <c r="B74" s="41"/>
      <c r="C74" s="41"/>
      <c r="D74" s="41"/>
      <c r="F74" s="43"/>
      <c r="G74" s="43"/>
    </row>
    <row r="75" spans="2:7" ht="12.75">
      <c r="B75" s="34"/>
      <c r="C75" s="34"/>
      <c r="D75" s="34"/>
      <c r="F75" s="43"/>
      <c r="G75" s="43"/>
    </row>
    <row r="76" spans="1:7" ht="15.75">
      <c r="A76" s="33" t="s">
        <v>62</v>
      </c>
      <c r="B76" s="34"/>
      <c r="C76" s="34"/>
      <c r="D76" s="34"/>
      <c r="F76" s="43"/>
      <c r="G76" s="43"/>
    </row>
    <row r="77" spans="1:7" ht="12.75">
      <c r="A77" s="35" t="s">
        <v>63</v>
      </c>
      <c r="B77" s="36">
        <v>85056</v>
      </c>
      <c r="C77" s="36">
        <v>69138</v>
      </c>
      <c r="D77" s="36">
        <v>84801</v>
      </c>
      <c r="F77" s="43"/>
      <c r="G77" s="43"/>
    </row>
    <row r="78" spans="1:7" ht="12.75">
      <c r="A78" s="35" t="s">
        <v>34</v>
      </c>
      <c r="B78" s="36">
        <v>9070</v>
      </c>
      <c r="C78" s="36">
        <v>5918</v>
      </c>
      <c r="D78" s="36">
        <v>4039</v>
      </c>
      <c r="F78" s="43"/>
      <c r="G78" s="43"/>
    </row>
    <row r="79" spans="1:7" ht="12.75">
      <c r="A79" s="35" t="s">
        <v>64</v>
      </c>
      <c r="B79" s="36">
        <v>-360</v>
      </c>
      <c r="C79" s="36">
        <v>-879</v>
      </c>
      <c r="D79" s="36">
        <v>-369</v>
      </c>
      <c r="F79" s="43"/>
      <c r="G79" s="43"/>
    </row>
    <row r="80" spans="1:7" ht="12.75">
      <c r="A80" s="37" t="s">
        <v>46</v>
      </c>
      <c r="B80" s="17">
        <f>SUM(B77:B79)</f>
        <v>93766</v>
      </c>
      <c r="C80" s="17">
        <f>SUM(C77:C79)</f>
        <v>74177</v>
      </c>
      <c r="D80" s="17">
        <f>SUM(D77:D79)+1</f>
        <v>88472</v>
      </c>
      <c r="F80" s="43"/>
      <c r="G80" s="43"/>
    </row>
    <row r="81" spans="1:7" ht="12.75">
      <c r="A81" s="40"/>
      <c r="B81" s="36"/>
      <c r="C81" s="36"/>
      <c r="D81" s="36"/>
      <c r="F81" s="43"/>
      <c r="G81" s="43"/>
    </row>
    <row r="82" spans="1:7" ht="12.75">
      <c r="A82" s="35" t="s">
        <v>65</v>
      </c>
      <c r="B82" s="36">
        <v>38242</v>
      </c>
      <c r="C82" s="36">
        <v>43222</v>
      </c>
      <c r="D82" s="36">
        <v>47535</v>
      </c>
      <c r="F82" s="43"/>
      <c r="G82" s="43"/>
    </row>
    <row r="83" spans="1:7" ht="12.75">
      <c r="A83" s="35" t="s">
        <v>41</v>
      </c>
      <c r="B83" s="36">
        <v>3015</v>
      </c>
      <c r="C83" s="36">
        <v>2526</v>
      </c>
      <c r="D83" s="36">
        <v>3393</v>
      </c>
      <c r="F83" s="43"/>
      <c r="G83" s="43"/>
    </row>
    <row r="84" spans="1:7" ht="12.75">
      <c r="A84" s="35" t="s">
        <v>64</v>
      </c>
      <c r="B84" s="36">
        <v>-1</v>
      </c>
      <c r="C84" s="36">
        <v>-1</v>
      </c>
      <c r="D84" s="36">
        <v>-42</v>
      </c>
      <c r="F84" s="43"/>
      <c r="G84" s="43"/>
    </row>
    <row r="85" spans="1:7" ht="12.75">
      <c r="A85" s="37" t="s">
        <v>55</v>
      </c>
      <c r="B85" s="17">
        <f>SUM(B82:B84)</f>
        <v>41256</v>
      </c>
      <c r="C85" s="17">
        <f>SUM(C82:C84)</f>
        <v>45747</v>
      </c>
      <c r="D85" s="17">
        <f>SUM(D82:D84)</f>
        <v>50886</v>
      </c>
      <c r="F85" s="43"/>
      <c r="G85" s="43"/>
    </row>
    <row r="86" spans="1:7" ht="12.75">
      <c r="A86" s="40"/>
      <c r="B86" s="36"/>
      <c r="C86" s="36"/>
      <c r="D86" s="36"/>
      <c r="F86" s="43"/>
      <c r="G86" s="43"/>
    </row>
    <row r="87" spans="1:7" ht="12.75">
      <c r="A87" s="35" t="s">
        <v>66</v>
      </c>
      <c r="B87" s="36">
        <v>-10379</v>
      </c>
      <c r="C87" s="36">
        <v>-8025</v>
      </c>
      <c r="D87" s="36">
        <v>-8404</v>
      </c>
      <c r="F87" s="43"/>
      <c r="G87" s="43"/>
    </row>
    <row r="88" spans="1:7" ht="12.75">
      <c r="A88" s="16" t="s">
        <v>70</v>
      </c>
      <c r="B88" s="34">
        <f>+B80+B85+B87</f>
        <v>124643</v>
      </c>
      <c r="C88" s="34">
        <f>+C80+C85+C87</f>
        <v>111899</v>
      </c>
      <c r="D88" s="34">
        <f>+D80+D85+D87</f>
        <v>130954</v>
      </c>
      <c r="F88" s="43"/>
      <c r="G88" s="43"/>
    </row>
    <row r="89" spans="1:7" ht="12.75">
      <c r="A89" s="42" t="s">
        <v>71</v>
      </c>
      <c r="B89" s="34">
        <v>377228</v>
      </c>
      <c r="C89" s="34">
        <v>316554</v>
      </c>
      <c r="D89" s="34">
        <v>321940</v>
      </c>
      <c r="F89" s="43"/>
      <c r="G89" s="43"/>
    </row>
    <row r="90" spans="1:7" ht="12.75">
      <c r="A90" s="13" t="s">
        <v>72</v>
      </c>
      <c r="B90" s="41">
        <f>SUM(B88:B89)</f>
        <v>501871</v>
      </c>
      <c r="C90" s="41">
        <f>SUM(C88:C89)</f>
        <v>428453</v>
      </c>
      <c r="D90" s="41">
        <f>SUM(D88:D89)</f>
        <v>452894</v>
      </c>
      <c r="F90" s="43"/>
      <c r="G90" s="43"/>
    </row>
    <row r="91" spans="2:7" ht="12.75">
      <c r="B91" s="41"/>
      <c r="C91" s="41"/>
      <c r="D91" s="41"/>
      <c r="F91" s="43"/>
      <c r="G91" s="43"/>
    </row>
    <row r="92" spans="2:7" ht="12.75">
      <c r="B92" s="34"/>
      <c r="C92" s="34"/>
      <c r="D92" s="34"/>
      <c r="F92" s="43"/>
      <c r="G92" s="43"/>
    </row>
    <row r="93" spans="1:7" ht="15.75">
      <c r="A93" s="33" t="s">
        <v>75</v>
      </c>
      <c r="B93" s="34"/>
      <c r="C93" s="34"/>
      <c r="D93" s="34"/>
      <c r="F93" s="43"/>
      <c r="G93" s="43"/>
    </row>
    <row r="94" spans="1:7" ht="12.75">
      <c r="A94" s="42" t="s">
        <v>63</v>
      </c>
      <c r="B94" s="34">
        <v>49245</v>
      </c>
      <c r="C94" s="34">
        <v>39662</v>
      </c>
      <c r="D94" s="34">
        <v>39494</v>
      </c>
      <c r="F94" s="43"/>
      <c r="G94" s="43"/>
    </row>
    <row r="95" spans="1:7" ht="12.75">
      <c r="A95" s="35" t="s">
        <v>34</v>
      </c>
      <c r="B95" s="36">
        <v>13047</v>
      </c>
      <c r="C95" s="36">
        <v>8227</v>
      </c>
      <c r="D95" s="36">
        <v>5270</v>
      </c>
      <c r="F95" s="43"/>
      <c r="G95" s="43"/>
    </row>
    <row r="96" spans="1:7" s="13" customFormat="1" ht="12.75">
      <c r="A96" s="37" t="s">
        <v>46</v>
      </c>
      <c r="B96" s="17">
        <f>SUM(B94:B95)</f>
        <v>62292</v>
      </c>
      <c r="C96" s="17">
        <f>SUM(C94:C95)</f>
        <v>47889</v>
      </c>
      <c r="D96" s="17">
        <f>SUM(D94:D95)</f>
        <v>44764</v>
      </c>
      <c r="F96" s="43"/>
      <c r="G96" s="43"/>
    </row>
    <row r="97" spans="2:7" s="13" customFormat="1" ht="12.75">
      <c r="B97" s="41"/>
      <c r="C97" s="41"/>
      <c r="D97" s="41"/>
      <c r="F97" s="43"/>
      <c r="G97" s="43"/>
    </row>
    <row r="98" spans="1:7" ht="12.75">
      <c r="A98" s="42" t="s">
        <v>65</v>
      </c>
      <c r="B98" s="34">
        <v>41532</v>
      </c>
      <c r="C98" s="34">
        <v>37131</v>
      </c>
      <c r="D98" s="34">
        <v>41440</v>
      </c>
      <c r="F98" s="43"/>
      <c r="G98" s="43"/>
    </row>
    <row r="99" spans="1:7" ht="12.75">
      <c r="A99" s="35" t="s">
        <v>41</v>
      </c>
      <c r="B99" s="36">
        <v>6164</v>
      </c>
      <c r="C99" s="36">
        <v>5768</v>
      </c>
      <c r="D99" s="36">
        <v>5543</v>
      </c>
      <c r="F99" s="43"/>
      <c r="G99" s="43"/>
    </row>
    <row r="100" spans="1:7" s="13" customFormat="1" ht="12.75">
      <c r="A100" s="37" t="s">
        <v>55</v>
      </c>
      <c r="B100" s="17">
        <f>SUM(B98:B99)</f>
        <v>47696</v>
      </c>
      <c r="C100" s="17">
        <f>SUM(C98:C99)</f>
        <v>42899</v>
      </c>
      <c r="D100" s="17">
        <f>SUM(D98:D99)</f>
        <v>46983</v>
      </c>
      <c r="F100" s="43"/>
      <c r="G100" s="43"/>
    </row>
    <row r="101" spans="2:7" s="13" customFormat="1" ht="12.75">
      <c r="B101" s="41"/>
      <c r="C101" s="41"/>
      <c r="D101" s="41"/>
      <c r="F101" s="43"/>
      <c r="G101" s="43"/>
    </row>
    <row r="102" spans="1:7" s="13" customFormat="1" ht="12.75">
      <c r="A102" s="13" t="s">
        <v>76</v>
      </c>
      <c r="B102" s="41">
        <f>+B100+B96</f>
        <v>109988</v>
      </c>
      <c r="C102" s="41">
        <f>+C100+C96</f>
        <v>90788</v>
      </c>
      <c r="D102" s="41">
        <f>+D100+D96+1</f>
        <v>91748</v>
      </c>
      <c r="F102" s="43"/>
      <c r="G102" s="43"/>
    </row>
    <row r="106" spans="1:7" ht="12.75">
      <c r="A106" s="47" t="str">
        <f>+'income statement'!A41</f>
        <v>Megjegyzések:</v>
      </c>
      <c r="B106" s="34"/>
      <c r="C106" s="34"/>
      <c r="D106" s="34"/>
      <c r="F106" s="43"/>
      <c r="G106" s="43"/>
    </row>
    <row r="107" spans="1:7" ht="12.75">
      <c r="A107" s="46" t="str">
        <f>+'income statement'!A42</f>
        <v>A kékkel jelölt szöveg az új szegmensek szerint jelentett részeket jelzi</v>
      </c>
      <c r="B107" s="34"/>
      <c r="C107" s="34"/>
      <c r="D107" s="34"/>
      <c r="F107" s="43"/>
      <c r="G107" s="43"/>
    </row>
    <row r="108" spans="1:7" ht="12.75">
      <c r="A108" s="47" t="str">
        <f>+'income statement'!A43</f>
        <v>A kerekítés +/- 1 millió forint korrekciót okozhat</v>
      </c>
      <c r="B108" s="34"/>
      <c r="C108" s="34"/>
      <c r="D108" s="34"/>
      <c r="F108" s="43"/>
      <c r="G108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pane xSplit="1" ySplit="3" topLeftCell="B4" activePane="bottomRight" state="frozen"/>
      <selection pane="topLeft" activeCell="F7" sqref="F7"/>
      <selection pane="topRight" activeCell="F7" sqref="F7"/>
      <selection pane="bottomLeft" activeCell="F7" sqref="F7"/>
      <selection pane="bottomRight" activeCell="A8" sqref="A8"/>
    </sheetView>
  </sheetViews>
  <sheetFormatPr defaultColWidth="9.00390625" defaultRowHeight="12.75"/>
  <cols>
    <col min="1" max="1" width="56.00390625" style="16" bestFit="1" customWidth="1"/>
    <col min="2" max="4" width="9.75390625" style="16" customWidth="1"/>
    <col min="5" max="5" width="11.25390625" style="16" bestFit="1" customWidth="1"/>
    <col min="6" max="6" width="9.625" style="16" bestFit="1" customWidth="1"/>
    <col min="7" max="16384" width="9.125" style="16" customWidth="1"/>
  </cols>
  <sheetData>
    <row r="1" spans="1:4" ht="12.75">
      <c r="A1" s="13" t="s">
        <v>77</v>
      </c>
      <c r="B1" s="13"/>
      <c r="C1" s="13"/>
      <c r="D1" s="13"/>
    </row>
    <row r="2" spans="1:4" ht="12.75">
      <c r="A2" s="13" t="str">
        <f>+'income statement'!A3</f>
        <v>December 31-ével végződött évben (millió Ft)</v>
      </c>
      <c r="B2" s="13"/>
      <c r="C2" s="13"/>
      <c r="D2" s="13"/>
    </row>
    <row r="3" spans="1:4" ht="12.75">
      <c r="A3" s="13" t="str">
        <f>+'segment information - primary'!A3</f>
        <v>A 4. Megjegyzés szerint</v>
      </c>
      <c r="B3" s="13">
        <v>2002</v>
      </c>
      <c r="C3" s="13">
        <v>2003</v>
      </c>
      <c r="D3" s="13">
        <v>2004</v>
      </c>
    </row>
    <row r="4" ht="12.75">
      <c r="A4" s="48"/>
    </row>
    <row r="5" ht="15.75">
      <c r="A5" s="33" t="s">
        <v>32</v>
      </c>
    </row>
    <row r="6" spans="1:4" ht="12.75">
      <c r="A6" s="35" t="s">
        <v>79</v>
      </c>
      <c r="B6" s="36">
        <v>524164</v>
      </c>
      <c r="C6" s="36">
        <v>538810</v>
      </c>
      <c r="D6" s="36">
        <v>534051</v>
      </c>
    </row>
    <row r="7" spans="1:4" ht="12.75">
      <c r="A7" s="35" t="s">
        <v>80</v>
      </c>
      <c r="B7" s="36">
        <v>-909</v>
      </c>
      <c r="C7" s="36">
        <v>-1322</v>
      </c>
      <c r="D7" s="36">
        <v>-682</v>
      </c>
    </row>
    <row r="8" spans="1:4" ht="12.75">
      <c r="A8" s="37" t="s">
        <v>81</v>
      </c>
      <c r="B8" s="17">
        <f>SUM(B6:B7)</f>
        <v>523255</v>
      </c>
      <c r="C8" s="17">
        <f>SUM(C6:C7)</f>
        <v>537488</v>
      </c>
      <c r="D8" s="17">
        <f>SUM(D6:D7)</f>
        <v>533369</v>
      </c>
    </row>
    <row r="9" spans="1:4" ht="12.75">
      <c r="A9" s="37"/>
      <c r="B9" s="17"/>
      <c r="C9" s="17"/>
      <c r="D9" s="17"/>
    </row>
    <row r="10" spans="1:4" ht="12.75">
      <c r="A10" s="35" t="s">
        <v>82</v>
      </c>
      <c r="B10" s="36">
        <v>67562</v>
      </c>
      <c r="C10" s="36">
        <v>70014</v>
      </c>
      <c r="D10" s="36">
        <v>68352</v>
      </c>
    </row>
    <row r="11" spans="1:4" ht="12.75">
      <c r="A11" s="35" t="s">
        <v>38</v>
      </c>
      <c r="B11" s="36">
        <v>-232</v>
      </c>
      <c r="C11" s="36">
        <v>-250</v>
      </c>
      <c r="D11" s="36">
        <v>-283</v>
      </c>
    </row>
    <row r="12" spans="1:4" ht="12.75">
      <c r="A12" s="37" t="s">
        <v>83</v>
      </c>
      <c r="B12" s="17">
        <f>SUM(B10:B11)</f>
        <v>67330</v>
      </c>
      <c r="C12" s="17">
        <f>SUM(C10:C11)</f>
        <v>69764</v>
      </c>
      <c r="D12" s="17">
        <f>SUM(D10:D11)</f>
        <v>68069</v>
      </c>
    </row>
    <row r="13" spans="1:4" ht="12.75">
      <c r="A13" s="37"/>
      <c r="B13" s="17"/>
      <c r="C13" s="17"/>
      <c r="D13" s="17"/>
    </row>
    <row r="14" spans="1:4" ht="12.75">
      <c r="A14" s="13" t="s">
        <v>84</v>
      </c>
      <c r="B14" s="41">
        <f>+B12+B8</f>
        <v>590585</v>
      </c>
      <c r="C14" s="41">
        <f>+C12+C8</f>
        <v>607252</v>
      </c>
      <c r="D14" s="41">
        <f>+D12+D8</f>
        <v>601438</v>
      </c>
    </row>
    <row r="15" spans="1:4" ht="12.75">
      <c r="A15" s="13"/>
      <c r="B15" s="41"/>
      <c r="C15" s="41"/>
      <c r="D15" s="41"/>
    </row>
    <row r="16" spans="1:4" ht="12.75">
      <c r="A16" s="13"/>
      <c r="B16" s="41"/>
      <c r="C16" s="41"/>
      <c r="D16" s="41"/>
    </row>
    <row r="17" spans="2:4" ht="12.75">
      <c r="B17" s="34"/>
      <c r="C17" s="34"/>
      <c r="D17" s="34"/>
    </row>
    <row r="18" spans="1:4" ht="15.75">
      <c r="A18" s="33" t="s">
        <v>78</v>
      </c>
      <c r="B18" s="34"/>
      <c r="C18" s="34"/>
      <c r="D18" s="34"/>
    </row>
    <row r="19" spans="1:4" ht="12.75">
      <c r="A19" s="35" t="s">
        <v>85</v>
      </c>
      <c r="B19" s="36">
        <v>90777</v>
      </c>
      <c r="C19" s="36">
        <v>76793</v>
      </c>
      <c r="D19" s="36">
        <v>80934</v>
      </c>
    </row>
    <row r="20" spans="1:4" ht="12.75">
      <c r="A20" s="35" t="s">
        <v>86</v>
      </c>
      <c r="B20" s="36">
        <v>19211</v>
      </c>
      <c r="C20" s="36">
        <v>13995</v>
      </c>
      <c r="D20" s="36">
        <v>10813</v>
      </c>
    </row>
    <row r="21" spans="1:4" ht="12.75">
      <c r="A21" s="13" t="s">
        <v>76</v>
      </c>
      <c r="B21" s="41">
        <f>SUM(B19:B20)</f>
        <v>109988</v>
      </c>
      <c r="C21" s="41">
        <f>SUM(C19:C20)</f>
        <v>90788</v>
      </c>
      <c r="D21" s="41">
        <f>SUM(D19:D20)+1</f>
        <v>91748</v>
      </c>
    </row>
    <row r="22" spans="2:4" ht="12.75">
      <c r="B22" s="41"/>
      <c r="C22" s="41"/>
      <c r="D22" s="41"/>
    </row>
    <row r="23" spans="2:4" ht="12.75">
      <c r="B23" s="41"/>
      <c r="C23" s="41"/>
      <c r="D23" s="41"/>
    </row>
    <row r="24" spans="2:4" ht="12.75">
      <c r="B24" s="34"/>
      <c r="C24" s="34"/>
      <c r="D24" s="34"/>
    </row>
    <row r="25" spans="1:4" ht="15.75">
      <c r="A25" s="33" t="s">
        <v>61</v>
      </c>
      <c r="B25" s="34"/>
      <c r="C25" s="34"/>
      <c r="D25" s="34"/>
    </row>
    <row r="26" spans="1:4" ht="12.75">
      <c r="A26" s="35" t="s">
        <v>85</v>
      </c>
      <c r="B26" s="36">
        <v>910992</v>
      </c>
      <c r="C26" s="36">
        <v>873126</v>
      </c>
      <c r="D26" s="36">
        <v>829016</v>
      </c>
    </row>
    <row r="27" spans="1:4" ht="12.75">
      <c r="A27" s="35" t="s">
        <v>86</v>
      </c>
      <c r="B27" s="36">
        <v>157736</v>
      </c>
      <c r="C27" s="36">
        <v>179553</v>
      </c>
      <c r="D27" s="36">
        <v>184876</v>
      </c>
    </row>
    <row r="28" spans="1:4" ht="12.75">
      <c r="A28" s="37" t="s">
        <v>35</v>
      </c>
      <c r="B28" s="17">
        <f>SUM(B26:B27)</f>
        <v>1068728</v>
      </c>
      <c r="C28" s="17">
        <f>SUM(C26:C27)-1</f>
        <v>1052678</v>
      </c>
      <c r="D28" s="17">
        <f>SUM(D26:D27)+1</f>
        <v>1013893</v>
      </c>
    </row>
    <row r="29" spans="1:4" ht="12.75">
      <c r="A29" s="35" t="s">
        <v>66</v>
      </c>
      <c r="B29" s="36">
        <v>-361</v>
      </c>
      <c r="C29" s="36">
        <v>-880</v>
      </c>
      <c r="D29" s="36">
        <v>-411</v>
      </c>
    </row>
    <row r="30" spans="1:4" ht="12.75">
      <c r="A30" s="16" t="s">
        <v>87</v>
      </c>
      <c r="B30" s="34">
        <f>SUM(B28:B29)</f>
        <v>1068367</v>
      </c>
      <c r="C30" s="34">
        <f>SUM(C28:C29)</f>
        <v>1051798</v>
      </c>
      <c r="D30" s="34">
        <f>SUM(D28:D29)</f>
        <v>1013482</v>
      </c>
    </row>
    <row r="31" spans="1:4" ht="12.75">
      <c r="A31" s="42" t="s">
        <v>68</v>
      </c>
      <c r="B31" s="34">
        <v>9084</v>
      </c>
      <c r="C31" s="34">
        <v>7039</v>
      </c>
      <c r="D31" s="34">
        <v>16076</v>
      </c>
    </row>
    <row r="32" spans="1:4" ht="12.75">
      <c r="A32" s="13" t="s">
        <v>76</v>
      </c>
      <c r="B32" s="41">
        <f>SUM(B30:B31)</f>
        <v>1077451</v>
      </c>
      <c r="C32" s="41">
        <f>SUM(C30:C31)</f>
        <v>1058837</v>
      </c>
      <c r="D32" s="41">
        <f>SUM(D30:D31)</f>
        <v>1029558</v>
      </c>
    </row>
    <row r="36" ht="12.75">
      <c r="A36" s="47" t="str">
        <f>+'income statement'!A41</f>
        <v>Megjegyzések:</v>
      </c>
    </row>
    <row r="37" ht="12.75">
      <c r="A37" s="46" t="str">
        <f>+'income statement'!A42</f>
        <v>A kékkel jelölt szöveg az új szegmensek szerint jelentett részeket jelzi</v>
      </c>
    </row>
    <row r="38" ht="12.75">
      <c r="A38" s="47" t="str">
        <f>+'income statement'!A43</f>
        <v>A kerekítés +/- 1 millió forint korrekciót okozhat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Matáv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Fazekas Gy</dc:creator>
  <cp:keywords/>
  <dc:description/>
  <cp:lastModifiedBy>forhecz1kri318</cp:lastModifiedBy>
  <cp:lastPrinted>2005-04-26T13:40:34Z</cp:lastPrinted>
  <dcterms:created xsi:type="dcterms:W3CDTF">2005-02-16T15:43:27Z</dcterms:created>
  <dcterms:modified xsi:type="dcterms:W3CDTF">2005-07-21T07:26:43Z</dcterms:modified>
  <cp:category/>
  <cp:version/>
  <cp:contentType/>
  <cp:contentStatus/>
</cp:coreProperties>
</file>