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1895" activeTab="4"/>
  </bookViews>
  <sheets>
    <sheet name="Eredménykim." sheetId="1" r:id="rId1"/>
    <sheet name="Mérleg" sheetId="2" r:id="rId2"/>
    <sheet name="CF_hun" sheetId="3" r:id="rId3"/>
    <sheet name="Üzletágak" sheetId="4" r:id="rId4"/>
    <sheet name="KPI-k" sheetId="5" r:id="rId5"/>
  </sheets>
  <definedNames>
    <definedName name="_xlnm.Print_Area" localSheetId="2">'CF_hun'!$A$1:$W$53</definedName>
    <definedName name="_xlnm.Print_Area" localSheetId="0">'Eredménykim.'!$A$1:$W$59</definedName>
    <definedName name="_xlnm.Print_Area" localSheetId="4">'KPI-k'!$A$1:$M$150</definedName>
    <definedName name="_xlnm.Print_Area" localSheetId="1">'Mérleg'!$A$1:$W$72</definedName>
    <definedName name="_xlnm.Print_Area" localSheetId="3">'Üzletágak'!$A$1:$O$88</definedName>
  </definedNames>
  <calcPr fullCalcOnLoad="1"/>
</workbook>
</file>

<file path=xl/sharedStrings.xml><?xml version="1.0" encoding="utf-8"?>
<sst xmlns="http://schemas.openxmlformats.org/spreadsheetml/2006/main" count="506" uniqueCount="253">
  <si>
    <t xml:space="preserve">MAGYAR TELEKOM </t>
  </si>
  <si>
    <t>Konszolidált IFRS eredménykimutatások, kumulált</t>
  </si>
  <si>
    <t>márc. 31.</t>
  </si>
  <si>
    <t>jún.30.</t>
  </si>
  <si>
    <t>szept.30.</t>
  </si>
  <si>
    <t>dec.31.</t>
  </si>
  <si>
    <t>szept. 30.</t>
  </si>
  <si>
    <t>MÓDOSÍTOTT</t>
  </si>
  <si>
    <t>(millió forintban)</t>
  </si>
  <si>
    <t>(nem auditált)</t>
  </si>
  <si>
    <t>(auditált)</t>
  </si>
  <si>
    <t>Bevételek</t>
  </si>
  <si>
    <t>Hang alapú kiskereskedelmi bevételek</t>
  </si>
  <si>
    <t>Hang alapú nagykereskedelmi bevételek</t>
  </si>
  <si>
    <t>Internet bevételek</t>
  </si>
  <si>
    <t>Adatbevételek</t>
  </si>
  <si>
    <t>TV</t>
  </si>
  <si>
    <t>Berendezés- és készletértékesítés árbevétele</t>
  </si>
  <si>
    <t>Egyéb vezetékes bevételek</t>
  </si>
  <si>
    <t>Vezetékes bevételek</t>
  </si>
  <si>
    <t>Visitor bevételek</t>
  </si>
  <si>
    <t>Nem hang alapú szolgáltatások</t>
  </si>
  <si>
    <t xml:space="preserve">Berendezés- és készletértékesítés árbevétele, aktiválási díjak </t>
  </si>
  <si>
    <t>Egyéb mobil bevételek</t>
  </si>
  <si>
    <t>Mobil bevételek</t>
  </si>
  <si>
    <t>Rendszerintegráció/Információtechnológiai bevételek</t>
  </si>
  <si>
    <t>Összes bevétel</t>
  </si>
  <si>
    <t>Hang, adat és internet bevételekhez kapcsolódó kifizetések</t>
  </si>
  <si>
    <t>Értékesített távközlési berendezések beszerzési értéke</t>
  </si>
  <si>
    <t>Ügynöki jutalékok és egyéb közvetített szolgáltatások</t>
  </si>
  <si>
    <t>Összes bevételhez kapcsolódó kifizetés</t>
  </si>
  <si>
    <t>Személyi jellegű ráfordítások</t>
  </si>
  <si>
    <t>Értékcsökkenési leírás</t>
  </si>
  <si>
    <t>Egyéb működési költségek - nettó</t>
  </si>
  <si>
    <t>Működési költségek összesen</t>
  </si>
  <si>
    <t>Működési eredmény</t>
  </si>
  <si>
    <t>Nettó pénzügyi eredmény</t>
  </si>
  <si>
    <t>Részesedés társult vállalatok adózott eredményéből</t>
  </si>
  <si>
    <t>Adózás előtti eredmény</t>
  </si>
  <si>
    <t>Nyereségadó</t>
  </si>
  <si>
    <t>Adózott eredmény</t>
  </si>
  <si>
    <t>A Társaság részvényeseire jutó eredmény (Éves eredmény)</t>
  </si>
  <si>
    <t>Kisebbségi részesedésekre jutó eredmény</t>
  </si>
  <si>
    <t>EBITDA</t>
  </si>
  <si>
    <t>EBITDA margin</t>
  </si>
  <si>
    <t>Konszolidált IFRS mérlegek</t>
  </si>
  <si>
    <t>jún. 30.</t>
  </si>
  <si>
    <t>szept 31.</t>
  </si>
  <si>
    <t>dec. 31</t>
  </si>
  <si>
    <t>márc. 31</t>
  </si>
  <si>
    <t>jún. 30</t>
  </si>
  <si>
    <t>szep. 30</t>
  </si>
  <si>
    <t>szept 30.</t>
  </si>
  <si>
    <t>ESZKÖZÖK</t>
  </si>
  <si>
    <t>Forgóeszközök</t>
  </si>
  <si>
    <t>Pénzeszközök</t>
  </si>
  <si>
    <t>Követelések</t>
  </si>
  <si>
    <t>Egyéb rövid lejáratú pénzügyi eszközök</t>
  </si>
  <si>
    <t>Nyereségadó követelés</t>
  </si>
  <si>
    <t>Készletek</t>
  </si>
  <si>
    <t>Értékesítésre kijelölt eszközök</t>
  </si>
  <si>
    <t>Forgóeszközök összesen</t>
  </si>
  <si>
    <t xml:space="preserve">Befektetett eszközök </t>
  </si>
  <si>
    <t>Tárgyi eszközök - nettó</t>
  </si>
  <si>
    <t>Immateriális javak - nettó</t>
  </si>
  <si>
    <t>Befektetések társult és közös vezetésű vállalatokban</t>
  </si>
  <si>
    <t>Halasztott adó követelés</t>
  </si>
  <si>
    <t>Egyéb hosszú lejáratú pénzügyi eszközök</t>
  </si>
  <si>
    <t>Befektetett eszközök összesen</t>
  </si>
  <si>
    <t>Eszközök összesen</t>
  </si>
  <si>
    <t>KÖTELEZETTSÉGEK</t>
  </si>
  <si>
    <t>Rövid lejáratú kötelezettségek</t>
  </si>
  <si>
    <t>Pénzügyi kötelezettségek kapcsolt vállalatok felé</t>
  </si>
  <si>
    <t>Egyéb pénzügyi kötelezettségek</t>
  </si>
  <si>
    <t>Elhatárolt kamatköltség</t>
  </si>
  <si>
    <t>Kötelezettségek szállítók felé</t>
  </si>
  <si>
    <t>Nyereségadó kötelezettség</t>
  </si>
  <si>
    <t>Céltartalékok</t>
  </si>
  <si>
    <t>Egyéb rövid lejáratú kötelezettségek</t>
  </si>
  <si>
    <t>Rövid lejáratú kötelezettségek összesen</t>
  </si>
  <si>
    <t>Hosszú lejáratú kötelezettségek</t>
  </si>
  <si>
    <t>Halasztott adó kötelezettség</t>
  </si>
  <si>
    <t>Egyéb hosszú lejáratú kötelezettségek</t>
  </si>
  <si>
    <t>Hosszú lejáratú kötelezettségek összesen</t>
  </si>
  <si>
    <t>Kötelezettségek összesen</t>
  </si>
  <si>
    <t>TŐKE</t>
  </si>
  <si>
    <t>Saját tőke</t>
  </si>
  <si>
    <t>Jegyzett tőke</t>
  </si>
  <si>
    <t>Tőketartalék</t>
  </si>
  <si>
    <t>Saját részvények</t>
  </si>
  <si>
    <t>Halmozott átértékelési különbözet</t>
  </si>
  <si>
    <t xml:space="preserve">Eredménytartalék </t>
  </si>
  <si>
    <t>Saját tőke összesen</t>
  </si>
  <si>
    <t>Kisebbségi részesedések</t>
  </si>
  <si>
    <t>Tőke összesen</t>
  </si>
  <si>
    <t>Források összesen</t>
  </si>
  <si>
    <t>Nettó adósság</t>
  </si>
  <si>
    <t>Nettó adósságráta (nettó adósság / (nettó adósság + összes tőke))</t>
  </si>
  <si>
    <t>MAGYAR TELEKOM</t>
  </si>
  <si>
    <t>Konszolidált Cash-Flow Kimutatások - IFRS, kumulált</t>
  </si>
  <si>
    <t xml:space="preserve"> (millió forintban)</t>
  </si>
  <si>
    <t>Üzleti tevékenységből származó cash-flow</t>
  </si>
  <si>
    <t>Értékcsökkenési leírás és amortizáció</t>
  </si>
  <si>
    <t>Pénzügyi ráfordítások - nettó</t>
  </si>
  <si>
    <t>Részesedés társult és közös vezetésű vállalatok adózott eredményéből</t>
  </si>
  <si>
    <t>Működő tőke változása</t>
  </si>
  <si>
    <t>Fizetett nyereségadó</t>
  </si>
  <si>
    <t>Fizetett kamat és egyéb pénzügyi díjak</t>
  </si>
  <si>
    <t>Kapott kamat</t>
  </si>
  <si>
    <t>Üzleti tevékenységből származó egyéb cash-flow</t>
  </si>
  <si>
    <t>Üzleti tevékenységből származó nettó cash-flow</t>
  </si>
  <si>
    <t>Befektetési tevékenységből származó cash-flow</t>
  </si>
  <si>
    <t>Beruházás tárgyi eszközökbe és immateriális javakba</t>
  </si>
  <si>
    <t>Beruházási szállítók változása és beruházási adókedvezmény</t>
  </si>
  <si>
    <t>Leányvállalatok és egyéb befektetések beszerzése</t>
  </si>
  <si>
    <t>Felvásárolt leányvállalatok pénzeszközei</t>
  </si>
  <si>
    <t>Egyéb pénzügyi eszközök beszerzése /(eladása) - nettó</t>
  </si>
  <si>
    <t>Leányvállalat értékesítéséből származó bevétel</t>
  </si>
  <si>
    <t>Befektetett eszközök értékesítéséből származó bevétel</t>
  </si>
  <si>
    <t>Befektetési tevékenységből származó nettó cash-flow</t>
  </si>
  <si>
    <t>Pénzügyi tevékenységből származó cash-flow</t>
  </si>
  <si>
    <t>Részvényeseknek és kisebbségi részvénytulajdonosoknak fizetett osztalék</t>
  </si>
  <si>
    <t>Hitelek és egyéb kölcsönök törlesztése</t>
  </si>
  <si>
    <t>Egyéb</t>
  </si>
  <si>
    <t>Pénzügyi tevékenységből származó nettó cash-flow</t>
  </si>
  <si>
    <t>Pénzeszközök árfolyamnyeresége</t>
  </si>
  <si>
    <t>Pénzeszközök változása</t>
  </si>
  <si>
    <t>Pénzeszközök az időszak elején</t>
  </si>
  <si>
    <t>Pénzeszközök az időszak végén</t>
  </si>
  <si>
    <t>Számviteli változások miatt egyes adatok nem összevethetőek a korábban jelentett adatokkat</t>
  </si>
  <si>
    <t>Például:</t>
  </si>
  <si>
    <t xml:space="preserve">A Magyar Telekom 2007-ben megváltoztatta pénzeszközeinek bemutatását. Az elmúlt időszakokban a pénzeszközök állománya tartalmazta azon bankbetéteket, melyek eredeti lekötése a mérleg fordulónapján meghaladta a három hónapot, bár ezek döntő része a fordulónapot követő három hónapon belül lejárt. 2007 óta azonban csak azon banki egyenlegek szerepelnek a pénzeszközök között, melyek induló lejárata három hónapnál rövidebb. Ennek megfelelően módosítottuk az előző időszakokra közzétett adatokat, csökkentve a pénzeszközök 2005. december 31-i, 2006. június 30-i és a 2006. december 31-i állományát, ugyanakkor megegyező összeggel növelve az egyéb pénzügyi eszközök értékét. </t>
  </si>
  <si>
    <t xml:space="preserve">Üzletágak </t>
  </si>
  <si>
    <t>(millió forintban) nem auditált, kumulált</t>
  </si>
  <si>
    <t>Lakossági Szolgáltatások Üzletág (CBU)</t>
  </si>
  <si>
    <t>Hang alapú bevételek</t>
  </si>
  <si>
    <t>Internet</t>
  </si>
  <si>
    <t>Egyéb vezetékes és SI/IT bevételek</t>
  </si>
  <si>
    <t>Vezetékes és SI/IT bevételek összesen</t>
  </si>
  <si>
    <t>Nem hang alapú bevételek</t>
  </si>
  <si>
    <t>Mobil bevételek összesen</t>
  </si>
  <si>
    <t>Bevételek összesen</t>
  </si>
  <si>
    <t>Tárgyi eszközök és immateriális javak beszerzése</t>
  </si>
  <si>
    <t>Vállalati Szolgáltatások Üzletág (BBU)</t>
  </si>
  <si>
    <t>Vezetékes bevételek összesen</t>
  </si>
  <si>
    <t>SI/IT bevételek</t>
  </si>
  <si>
    <t>Csoportközpont</t>
  </si>
  <si>
    <t>Technológia Üzletág (TBU)</t>
  </si>
  <si>
    <t>Macedónia</t>
  </si>
  <si>
    <t>Montenegró</t>
  </si>
  <si>
    <t>Időszaki átlagos deviza-árfolyamok (YTD)</t>
  </si>
  <si>
    <t>HUF/EUR</t>
  </si>
  <si>
    <t>HUF/MKD</t>
  </si>
  <si>
    <t>A működési statisztikák összefoglalója</t>
  </si>
  <si>
    <t>Márc 31, 2008</t>
  </si>
  <si>
    <t>Jún 30, 2008</t>
  </si>
  <si>
    <t xml:space="preserve"> Szept 30, 2008</t>
  </si>
  <si>
    <t xml:space="preserve"> Dec 31, 2008</t>
  </si>
  <si>
    <t>Márc 31, 2009</t>
  </si>
  <si>
    <t>Jún 30, 2009</t>
  </si>
  <si>
    <t xml:space="preserve"> Szept 30, 2009</t>
  </si>
  <si>
    <t xml:space="preserve"> Dec 31, 2009</t>
  </si>
  <si>
    <t>Márc 31, 2010</t>
  </si>
  <si>
    <t>Jún 30, 2010</t>
  </si>
  <si>
    <t xml:space="preserve"> Szept 30, 2010</t>
  </si>
  <si>
    <t>CSOPORT</t>
  </si>
  <si>
    <t>EBITDA ráta</t>
  </si>
  <si>
    <t>Működési eredmény ráta</t>
  </si>
  <si>
    <t>Nyereség ráta</t>
  </si>
  <si>
    <t>Beruházások bevételhez viszonyított aránya</t>
  </si>
  <si>
    <t>Eszközarányos megtérülés</t>
  </si>
  <si>
    <t>Saját-tőke arányos nyereség</t>
  </si>
  <si>
    <t>Nettó adósság / nettó adósság + összes tőke</t>
  </si>
  <si>
    <t>Alkalmazottak száma (záró létszám, redukált főben)</t>
  </si>
  <si>
    <t>LAKOSSÁGI SZOLGÁLTATÁSOK ÜZLETÁG (CBU)</t>
  </si>
  <si>
    <t>Vezetékes szolgáltatások</t>
  </si>
  <si>
    <r>
      <t>Hangszolgáltatások</t>
    </r>
    <r>
      <rPr>
        <b/>
        <vertAlign val="superscript"/>
        <sz val="10"/>
        <rFont val="Times New Roman"/>
        <family val="1"/>
      </rPr>
      <t>(1)</t>
    </r>
  </si>
  <si>
    <t xml:space="preserve">Összes hangátviteli hozzáférés </t>
  </si>
  <si>
    <t>Nyilvános</t>
  </si>
  <si>
    <t>Összes kimenő forgalom (ezer percben)</t>
  </si>
  <si>
    <t>Egy hozzáférésre jutó havi átlagos percforgalom (kimenő)</t>
  </si>
  <si>
    <t>Egy hozzáférésre jutó havi átlagos árbevétel (Ft)</t>
  </si>
  <si>
    <t>Adat termékek</t>
  </si>
  <si>
    <t xml:space="preserve">  Kiskereskedelmi DSL előfizetők száma</t>
  </si>
  <si>
    <t xml:space="preserve">  Kábel szélessávú előfizetők száma</t>
  </si>
  <si>
    <t xml:space="preserve"> Optikai szélessávú csatlakozások száma</t>
  </si>
  <si>
    <t>Összes kiskereskedelmi szélessávú előfizető</t>
  </si>
  <si>
    <t>Egy szélessávú előfizetőre jutó havi árbevétel (Ft)</t>
  </si>
  <si>
    <t>TV szolgáltatások</t>
  </si>
  <si>
    <t xml:space="preserve">  Kábel TV előfizetők száma</t>
  </si>
  <si>
    <t xml:space="preserve">  Szatelit TV előfizetők száma</t>
  </si>
  <si>
    <t xml:space="preserve">  IPTV előfizetők száma</t>
  </si>
  <si>
    <t>Összes TV előfizető</t>
  </si>
  <si>
    <t>Egy TV előfizetőre jutó havi árbevétel (Ft)</t>
  </si>
  <si>
    <t>Mobil szolgáltatások</t>
  </si>
  <si>
    <r>
      <t xml:space="preserve">Mobil SIM piaci részesedés </t>
    </r>
    <r>
      <rPr>
        <b/>
        <vertAlign val="superscript"/>
        <sz val="10"/>
        <rFont val="Times New Roman"/>
        <family val="1"/>
      </rPr>
      <t>(2)</t>
    </r>
  </si>
  <si>
    <t>Előfizetők száma</t>
  </si>
  <si>
    <t>Szerződéses ügyfelek hányada az összes előfizetőn belül</t>
  </si>
  <si>
    <t xml:space="preserve">Egy előfizetőre jutó havi forgalom percben </t>
  </si>
  <si>
    <r>
      <t>Egy előfizetőre jutó havi árbevétel (Ft)</t>
    </r>
    <r>
      <rPr>
        <b/>
        <vertAlign val="superscript"/>
        <sz val="10"/>
        <rFont val="Times New Roman"/>
        <family val="1"/>
      </rPr>
      <t xml:space="preserve"> </t>
    </r>
  </si>
  <si>
    <t xml:space="preserve">  Egy szerződéses előfizetőre jutó havi árbevétel</t>
  </si>
  <si>
    <t xml:space="preserve">  Egy kártyás előfizetőre jutó havi árbevétel</t>
  </si>
  <si>
    <r>
      <t>Teljes lemorzsolódás</t>
    </r>
    <r>
      <rPr>
        <b/>
        <vertAlign val="superscript"/>
        <sz val="10"/>
        <rFont val="Times New Roman"/>
        <family val="1"/>
      </rPr>
      <t xml:space="preserve"> </t>
    </r>
  </si>
  <si>
    <t xml:space="preserve">  Szerződéses előfizetők lemorzsolódása</t>
  </si>
  <si>
    <t xml:space="preserve">  Kártyás előfizetők lemorzsolódása</t>
  </si>
  <si>
    <t xml:space="preserve">Nem hangalapú szolgáltatások aránya az egy előfizetőre jutó havi árbevételben </t>
  </si>
  <si>
    <t>Egy új előfizetőre jutó átlagos ügyfélmegszerzési költség (Ft)</t>
  </si>
  <si>
    <t xml:space="preserve">Mobil szélessávú előfizetések száma </t>
  </si>
  <si>
    <t>n.a.</t>
  </si>
  <si>
    <r>
      <t xml:space="preserve">Mobil szélessávú piacrészesedés </t>
    </r>
    <r>
      <rPr>
        <vertAlign val="superscript"/>
        <sz val="10"/>
        <rFont val="Times New Roman"/>
        <family val="1"/>
      </rPr>
      <t>(2)</t>
    </r>
  </si>
  <si>
    <r>
      <t>Lakosságra vetített beltéri 3G lefedettség</t>
    </r>
    <r>
      <rPr>
        <vertAlign val="superscript"/>
        <sz val="10"/>
        <rFont val="Times New Roman"/>
        <family val="1"/>
      </rPr>
      <t xml:space="preserve"> (2)</t>
    </r>
  </si>
  <si>
    <t>VÁLLALATI SZOLGÁLTATÁSOK ÜZLETÁG (BBU)</t>
  </si>
  <si>
    <t>Hangszolgáltatások</t>
  </si>
  <si>
    <t xml:space="preserve">  Üzleti</t>
  </si>
  <si>
    <t xml:space="preserve">  Bérelt vonalak (Flex-com összeköttetések)</t>
  </si>
  <si>
    <t xml:space="preserve">  ISDN csatornák</t>
  </si>
  <si>
    <t>Összes vonalszám</t>
  </si>
  <si>
    <t>Egy előfizetőre jutó havi átlagos forgalom percben (kimenő)</t>
  </si>
  <si>
    <t>Egy vezetékes hangvonalra jutó havi árbevétel (Ft)</t>
  </si>
  <si>
    <t>Bérelt vonali internet előfizetők száma</t>
  </si>
  <si>
    <t xml:space="preserve">  Nagykereskedelmi DSL csatlakozások száma</t>
  </si>
  <si>
    <t>Összes DSL csatlakozás</t>
  </si>
  <si>
    <t>Egy kiskereskedelmi DSL előfizetőre jutó havi árbevétel (Ft)</t>
  </si>
  <si>
    <t>Teljes lemorzsolódás</t>
  </si>
  <si>
    <t xml:space="preserve">Egy előfizetőre jutó havi átlagos forgalom percben </t>
  </si>
  <si>
    <t>Egy előfizetőre jutó havi árbevétel (Ft)</t>
  </si>
  <si>
    <t>Mobil szélessávú előfizetések száma</t>
  </si>
  <si>
    <t>Nem hangalapú szolgáltatások aránya az egy előfizetőre jutó havi árbevételben</t>
  </si>
  <si>
    <t>Egy előfizetőre jutó átlagos ügyfélmegszerzési költség (Ft)</t>
  </si>
  <si>
    <t>MACEDÓNIA</t>
  </si>
  <si>
    <t>Vezetékes vonalsűrűség</t>
  </si>
  <si>
    <t>Adat és TV szolgáltatások</t>
  </si>
  <si>
    <t>Kiskereskedelmi DSL piaci részesedés (becsült)</t>
  </si>
  <si>
    <t>Kapcsolt vonali előfizetők száma</t>
  </si>
  <si>
    <t>Bérelt vonali előfizetők száma</t>
  </si>
  <si>
    <t>IPTV előfizetők száma</t>
  </si>
  <si>
    <t>Mobil penetráció</t>
  </si>
  <si>
    <t>T-Mobile Macedónia piaci részesedése</t>
  </si>
  <si>
    <t>MONTENEGRÓ</t>
  </si>
  <si>
    <t>Összes hangátviteli hozzáférés</t>
  </si>
  <si>
    <t>Egy előfizetőre jutó havi forgalom percben</t>
  </si>
  <si>
    <r>
      <t>(1)</t>
    </r>
    <r>
      <rPr>
        <sz val="10"/>
        <rFont val="Times New Roman"/>
        <family val="1"/>
      </rPr>
      <t xml:space="preserve"> PSTN, VoIP és VoCable hozzáférésekkel együtt</t>
    </r>
  </si>
  <si>
    <r>
      <t xml:space="preserve">(2) </t>
    </r>
    <r>
      <rPr>
        <sz val="10"/>
        <rFont val="Times New Roman"/>
        <family val="1"/>
      </rPr>
      <t>Magyar Telekom Nyrt.</t>
    </r>
  </si>
  <si>
    <r>
      <t>(3)</t>
    </r>
    <r>
      <rPr>
        <sz val="10"/>
        <rFont val="Times New Roman"/>
        <family val="1"/>
      </rPr>
      <t xml:space="preserve"> Mobil penetráció Magyarországon, mindhárom szolgáltató ügyfeleit figyelembe véve.</t>
    </r>
  </si>
  <si>
    <r>
      <t>(4)</t>
    </r>
    <r>
      <rPr>
        <sz val="10"/>
        <rFont val="Times New Roman"/>
        <family val="1"/>
      </rPr>
      <t xml:space="preserve"> Ingyenes percekkel együtt</t>
    </r>
  </si>
  <si>
    <r>
      <t>(5)</t>
    </r>
    <r>
      <rPr>
        <sz val="10"/>
        <rFont val="Times New Roman"/>
        <family val="1"/>
      </rPr>
      <t xml:space="preserve"> A Montenegrói Távközlési Ügynökség által közzétett adat az utolsó három hónapban aktív SIM kártyák száma alapján.</t>
    </r>
  </si>
  <si>
    <r>
      <t xml:space="preserve">T-Mobile Crna Gora piaci részesedése </t>
    </r>
    <r>
      <rPr>
        <b/>
        <vertAlign val="superscript"/>
        <sz val="10"/>
        <rFont val="Times New Roman"/>
        <family val="1"/>
      </rPr>
      <t>(5)</t>
    </r>
  </si>
  <si>
    <r>
      <t xml:space="preserve">Mobil penetráció </t>
    </r>
    <r>
      <rPr>
        <b/>
        <vertAlign val="superscript"/>
        <sz val="10"/>
        <rFont val="Times New Roman"/>
        <family val="1"/>
      </rPr>
      <t>(5)</t>
    </r>
  </si>
  <si>
    <r>
      <t xml:space="preserve">Egy előfizetőre jutó havi forgalom percben </t>
    </r>
    <r>
      <rPr>
        <b/>
        <vertAlign val="superscript"/>
        <sz val="10"/>
        <rFont val="Times New Roman"/>
        <family val="1"/>
      </rPr>
      <t>(4)</t>
    </r>
  </si>
  <si>
    <r>
      <t xml:space="preserve">Mobil penetráció </t>
    </r>
    <r>
      <rPr>
        <b/>
        <vertAlign val="superscript"/>
        <sz val="10"/>
        <rFont val="Times New Roman"/>
        <family val="1"/>
      </rPr>
      <t>(3)</t>
    </r>
  </si>
  <si>
    <r>
      <t>Kiskereskedelmi DSL piaci részesedés (becsült)</t>
    </r>
    <r>
      <rPr>
        <vertAlign val="superscript"/>
        <sz val="10"/>
        <rFont val="Times New Roman"/>
        <family val="1"/>
      </rPr>
      <t xml:space="preserve"> (2)</t>
    </r>
  </si>
  <si>
    <r>
      <t xml:space="preserve">Kábel szélessávú piaci részesedés (becsült) </t>
    </r>
    <r>
      <rPr>
        <vertAlign val="superscript"/>
        <sz val="10"/>
        <rFont val="Times New Roman"/>
        <family val="1"/>
      </rPr>
      <t>(2)</t>
    </r>
  </si>
  <si>
    <t xml:space="preserve"> Dec 31, 2010</t>
  </si>
</sst>
</file>

<file path=xl/styles.xml><?xml version="1.0" encoding="utf-8"?>
<styleSheet xmlns="http://schemas.openxmlformats.org/spreadsheetml/2006/main">
  <numFmts count="2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;\(#,##0\)"/>
    <numFmt numFmtId="165" formatCode="0_)"/>
    <numFmt numFmtId="166" formatCode="0.0%"/>
    <numFmt numFmtId="167" formatCode="_(* #,##0.0_);_(* \(#,##0.00\);_(* &quot;-&quot;??_);_(@_)"/>
    <numFmt numFmtId="168" formatCode="General_)"/>
    <numFmt numFmtId="169" formatCode="0.000"/>
    <numFmt numFmtId="170" formatCode="&quot;fl&quot;#,##0_);\(&quot;fl&quot;#,##0\)"/>
    <numFmt numFmtId="171" formatCode="&quot;fl&quot;#,##0_);[Red]\(&quot;fl&quot;#,##0\)"/>
    <numFmt numFmtId="172" formatCode="&quot;fl&quot;#,##0.00_);\(&quot;fl&quot;#,##0.00\)"/>
    <numFmt numFmtId="173" formatCode="\60\4\7\:"/>
    <numFmt numFmtId="174" formatCode="0.00_)"/>
    <numFmt numFmtId="175" formatCode="&quot;fl&quot;#,##0.00_);[Red]\(&quot;fl&quot;#,##0.00\)"/>
    <numFmt numFmtId="176" formatCode="_(&quot;fl&quot;* #,##0_);_(&quot;fl&quot;* \(#,##0\);_(&quot;fl&quot;* &quot;-&quot;_);_(@_)"/>
    <numFmt numFmtId="177" formatCode="#,##0;\(#,##0\)"/>
    <numFmt numFmtId="178" formatCode="#\ ##0\ ;\(#\ ##0\)"/>
    <numFmt numFmtId="179" formatCode="mmm/dd/yyyy"/>
    <numFmt numFmtId="180" formatCode="#,##0.0%;\(#,##0.0%\)"/>
    <numFmt numFmtId="181" formatCode="#,##0.0\ ;\(#,##0.0\)"/>
  </numFmts>
  <fonts count="64">
    <font>
      <sz val="10"/>
      <name val="Arial"/>
      <family val="0"/>
    </font>
    <font>
      <sz val="11"/>
      <color indexed="8"/>
      <name val="Calibri"/>
      <family val="2"/>
    </font>
    <font>
      <sz val="10"/>
      <name val="Arial CE"/>
      <family val="0"/>
    </font>
    <font>
      <b/>
      <sz val="10"/>
      <name val="Times New Roman CE"/>
      <family val="1"/>
    </font>
    <font>
      <sz val="10"/>
      <name val="Times New Roman CE"/>
      <family val="1"/>
    </font>
    <font>
      <b/>
      <sz val="10"/>
      <color indexed="8"/>
      <name val="Times New Roman CE"/>
      <family val="1"/>
    </font>
    <font>
      <sz val="12"/>
      <name val="Arial"/>
      <family val="2"/>
    </font>
    <font>
      <sz val="10"/>
      <color indexed="10"/>
      <name val="Times New Roman CE"/>
      <family val="0"/>
    </font>
    <font>
      <sz val="10"/>
      <color indexed="8"/>
      <name val="Times New Roman CE"/>
      <family val="1"/>
    </font>
    <font>
      <b/>
      <sz val="10"/>
      <name val="Arial"/>
      <family val="2"/>
    </font>
    <font>
      <sz val="10"/>
      <color indexed="8"/>
      <name val="CG Times"/>
      <family val="1"/>
    </font>
    <font>
      <sz val="10"/>
      <color indexed="8"/>
      <name val="Times New Roman"/>
      <family val="1"/>
    </font>
    <font>
      <sz val="10"/>
      <name val="Helv"/>
      <family val="0"/>
    </font>
    <font>
      <sz val="9"/>
      <name val="Times New Roman"/>
      <family val="1"/>
    </font>
    <font>
      <sz val="10"/>
      <color indexed="8"/>
      <name val="Arial"/>
      <family val="2"/>
    </font>
    <font>
      <sz val="10"/>
      <name val="MS Sans Serif"/>
      <family val="2"/>
    </font>
    <font>
      <sz val="8"/>
      <name val="Arial"/>
      <family val="2"/>
    </font>
    <font>
      <b/>
      <sz val="12"/>
      <name val="Arial"/>
      <family val="2"/>
    </font>
    <font>
      <u val="single"/>
      <sz val="8"/>
      <color indexed="12"/>
      <name val="Times New Roman"/>
      <family val="1"/>
    </font>
    <font>
      <b/>
      <i/>
      <sz val="16"/>
      <name val="Helv"/>
      <family val="0"/>
    </font>
    <font>
      <b/>
      <sz val="10"/>
      <color indexed="10"/>
      <name val="Times New Roman CE"/>
      <family val="0"/>
    </font>
    <font>
      <sz val="10"/>
      <name val="Times New Roman"/>
      <family val="1"/>
    </font>
    <font>
      <sz val="10"/>
      <name val="CG Times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2"/>
      <name val="Times New Roman"/>
      <family val="1"/>
    </font>
    <font>
      <b/>
      <sz val="10"/>
      <color indexed="10"/>
      <name val="Times New Roman"/>
      <family val="1"/>
    </font>
    <font>
      <b/>
      <sz val="14"/>
      <name val="Times New Roman"/>
      <family val="1"/>
    </font>
    <font>
      <b/>
      <vertAlign val="superscript"/>
      <sz val="10"/>
      <name val="Times New Roman"/>
      <family val="1"/>
    </font>
    <font>
      <vertAlign val="superscript"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double"/>
      <bottom style="double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>
        <color indexed="8"/>
      </right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>
        <color indexed="8"/>
      </bottom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thin"/>
      <right/>
      <top/>
      <bottom style="double">
        <color indexed="8"/>
      </bottom>
    </border>
    <border>
      <left/>
      <right/>
      <top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/>
    </border>
    <border>
      <left/>
      <right/>
      <top/>
      <bottom style="thin">
        <color indexed="23"/>
      </bottom>
    </border>
    <border>
      <left style="thin">
        <color indexed="23"/>
      </left>
      <right/>
      <top/>
      <bottom style="thin">
        <color indexed="23"/>
      </bottom>
    </border>
    <border>
      <left/>
      <right style="thin"/>
      <top/>
      <bottom style="thin">
        <color indexed="23"/>
      </bottom>
    </border>
    <border>
      <left/>
      <right/>
      <top/>
      <bottom style="double">
        <color indexed="23"/>
      </bottom>
    </border>
    <border>
      <left style="thin">
        <color indexed="23"/>
      </left>
      <right/>
      <top/>
      <bottom style="double">
        <color indexed="23"/>
      </bottom>
    </border>
    <border>
      <left/>
      <right style="thin"/>
      <top/>
      <bottom style="double">
        <color indexed="23"/>
      </bottom>
    </border>
    <border>
      <left/>
      <right style="thin">
        <color indexed="23"/>
      </right>
      <top/>
      <bottom style="thin"/>
    </border>
  </borders>
  <cellStyleXfs count="11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1" applyNumberFormat="0" applyAlignment="0" applyProtection="0"/>
    <xf numFmtId="167" fontId="13" fillId="0" borderId="0" applyFill="0" applyBorder="0" applyAlignment="0">
      <protection/>
    </xf>
    <xf numFmtId="168" fontId="13" fillId="0" borderId="0" applyFill="0" applyBorder="0" applyAlignment="0">
      <protection/>
    </xf>
    <xf numFmtId="169" fontId="13" fillId="0" borderId="0" applyFill="0" applyBorder="0" applyAlignment="0">
      <protection/>
    </xf>
    <xf numFmtId="170" fontId="13" fillId="0" borderId="0" applyFill="0" applyBorder="0" applyAlignment="0">
      <protection/>
    </xf>
    <xf numFmtId="171" fontId="13" fillId="0" borderId="0" applyFill="0" applyBorder="0" applyAlignment="0">
      <protection/>
    </xf>
    <xf numFmtId="167" fontId="13" fillId="0" borderId="0" applyFill="0" applyBorder="0" applyAlignment="0">
      <protection/>
    </xf>
    <xf numFmtId="172" fontId="13" fillId="0" borderId="0" applyFill="0" applyBorder="0" applyAlignment="0">
      <protection/>
    </xf>
    <xf numFmtId="168" fontId="13" fillId="0" borderId="0" applyFill="0" applyBorder="0" applyAlignment="0">
      <protection/>
    </xf>
    <xf numFmtId="0" fontId="50" fillId="0" borderId="0" applyNumberFormat="0" applyFill="0" applyBorder="0" applyAlignment="0" applyProtection="0"/>
    <xf numFmtId="0" fontId="51" fillId="0" borderId="2" applyNumberFormat="0" applyFill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3" fillId="0" borderId="0" applyNumberFormat="0" applyFill="0" applyBorder="0" applyAlignment="0" applyProtection="0"/>
    <xf numFmtId="0" fontId="0" fillId="0" borderId="0" applyFont="0" applyFill="0" applyBorder="0" applyAlignment="0" applyProtection="0"/>
    <xf numFmtId="167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0" fillId="0" borderId="0" applyFont="0" applyFill="0" applyBorder="0" applyAlignment="0" applyProtection="0"/>
    <xf numFmtId="168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4" fontId="14" fillId="0" borderId="0" applyFill="0" applyBorder="0" applyAlignment="0">
      <protection/>
    </xf>
    <xf numFmtId="38" fontId="15" fillId="0" borderId="5">
      <alignment vertical="center"/>
      <protection/>
    </xf>
    <xf numFmtId="0" fontId="54" fillId="21" borderId="6" applyNumberFormat="0" applyAlignment="0" applyProtection="0"/>
    <xf numFmtId="167" fontId="13" fillId="0" borderId="0" applyFill="0" applyBorder="0" applyAlignment="0">
      <protection/>
    </xf>
    <xf numFmtId="168" fontId="13" fillId="0" borderId="0" applyFill="0" applyBorder="0" applyAlignment="0">
      <protection/>
    </xf>
    <xf numFmtId="167" fontId="13" fillId="0" borderId="0" applyFill="0" applyBorder="0" applyAlignment="0">
      <protection/>
    </xf>
    <xf numFmtId="172" fontId="13" fillId="0" borderId="0" applyFill="0" applyBorder="0" applyAlignment="0">
      <protection/>
    </xf>
    <xf numFmtId="168" fontId="13" fillId="0" borderId="0" applyFill="0" applyBorder="0" applyAlignment="0"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38" fontId="16" fillId="22" borderId="0" applyNumberFormat="0" applyBorder="0" applyAlignment="0" applyProtection="0"/>
    <xf numFmtId="0" fontId="17" fillId="0" borderId="7" applyNumberFormat="0" applyAlignment="0" applyProtection="0"/>
    <xf numFmtId="0" fontId="17" fillId="0" borderId="8">
      <alignment horizontal="left" vertical="center"/>
      <protection/>
    </xf>
    <xf numFmtId="0" fontId="56" fillId="0" borderId="9" applyNumberFormat="0" applyFill="0" applyAlignment="0" applyProtection="0"/>
    <xf numFmtId="0" fontId="18" fillId="0" borderId="0" applyNumberFormat="0" applyFill="0" applyBorder="0" applyAlignment="0" applyProtection="0"/>
    <xf numFmtId="10" fontId="16" fillId="23" borderId="10" applyNumberFormat="0" applyBorder="0" applyAlignment="0" applyProtection="0"/>
    <xf numFmtId="0" fontId="0" fillId="24" borderId="11" applyNumberFormat="0" applyFont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57" fillId="31" borderId="0" applyNumberFormat="0" applyBorder="0" applyAlignment="0" applyProtection="0"/>
    <xf numFmtId="0" fontId="58" fillId="32" borderId="12" applyNumberFormat="0" applyAlignment="0" applyProtection="0"/>
    <xf numFmtId="167" fontId="13" fillId="0" borderId="0" applyFill="0" applyBorder="0" applyAlignment="0">
      <protection/>
    </xf>
    <xf numFmtId="168" fontId="13" fillId="0" borderId="0" applyFill="0" applyBorder="0" applyAlignment="0">
      <protection/>
    </xf>
    <xf numFmtId="167" fontId="13" fillId="0" borderId="0" applyFill="0" applyBorder="0" applyAlignment="0">
      <protection/>
    </xf>
    <xf numFmtId="172" fontId="13" fillId="0" borderId="0" applyFill="0" applyBorder="0" applyAlignment="0">
      <protection/>
    </xf>
    <xf numFmtId="168" fontId="13" fillId="0" borderId="0" applyFill="0" applyBorder="0" applyAlignment="0">
      <protection/>
    </xf>
    <xf numFmtId="0" fontId="59" fillId="0" borderId="0" applyNumberFormat="0" applyFill="0" applyBorder="0" applyAlignment="0" applyProtection="0"/>
    <xf numFmtId="174" fontId="19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5" fontId="4" fillId="0" borderId="0">
      <alignment/>
      <protection/>
    </xf>
    <xf numFmtId="0" fontId="2" fillId="0" borderId="0">
      <alignment/>
      <protection/>
    </xf>
    <xf numFmtId="165" fontId="4" fillId="0" borderId="0">
      <alignment/>
      <protection/>
    </xf>
    <xf numFmtId="0" fontId="60" fillId="0" borderId="1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0" fontId="0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ill="0" applyBorder="0" applyAlignment="0">
      <protection/>
    </xf>
    <xf numFmtId="168" fontId="13" fillId="0" borderId="0" applyFill="0" applyBorder="0" applyAlignment="0">
      <protection/>
    </xf>
    <xf numFmtId="167" fontId="13" fillId="0" borderId="0" applyFill="0" applyBorder="0" applyAlignment="0">
      <protection/>
    </xf>
    <xf numFmtId="172" fontId="13" fillId="0" borderId="0" applyFill="0" applyBorder="0" applyAlignment="0">
      <protection/>
    </xf>
    <xf numFmtId="168" fontId="13" fillId="0" borderId="0" applyFill="0" applyBorder="0" applyAlignment="0">
      <protection/>
    </xf>
    <xf numFmtId="0" fontId="61" fillId="33" borderId="0" applyNumberFormat="0" applyBorder="0" applyAlignment="0" applyProtection="0"/>
    <xf numFmtId="0" fontId="62" fillId="34" borderId="0" applyNumberFormat="0" applyBorder="0" applyAlignment="0" applyProtection="0"/>
    <xf numFmtId="0" fontId="2" fillId="0" borderId="0">
      <alignment/>
      <protection/>
    </xf>
    <xf numFmtId="0" fontId="63" fillId="32" borderId="1" applyNumberFormat="0" applyAlignment="0" applyProtection="0"/>
    <xf numFmtId="9" fontId="0" fillId="0" borderId="0" applyFont="0" applyFill="0" applyBorder="0" applyAlignment="0" applyProtection="0"/>
    <xf numFmtId="49" fontId="14" fillId="0" borderId="0" applyFill="0" applyBorder="0" applyAlignment="0">
      <protection/>
    </xf>
    <xf numFmtId="175" fontId="13" fillId="0" borderId="0" applyFill="0" applyBorder="0" applyAlignment="0">
      <protection/>
    </xf>
    <xf numFmtId="176" fontId="13" fillId="0" borderId="0" applyFill="0" applyBorder="0" applyAlignment="0">
      <protection/>
    </xf>
  </cellStyleXfs>
  <cellXfs count="538">
    <xf numFmtId="0" fontId="0" fillId="0" borderId="0" xfId="0" applyAlignment="1">
      <alignment/>
    </xf>
    <xf numFmtId="37" fontId="3" fillId="22" borderId="14" xfId="94" applyNumberFormat="1" applyFont="1" applyFill="1" applyBorder="1" applyAlignment="1" applyProtection="1">
      <alignment horizontal="left"/>
      <protection/>
    </xf>
    <xf numFmtId="0" fontId="4" fillId="22" borderId="15" xfId="91" applyFont="1" applyFill="1" applyBorder="1" applyAlignment="1">
      <alignment vertical="top"/>
      <protection/>
    </xf>
    <xf numFmtId="0" fontId="4" fillId="22" borderId="16" xfId="91" applyFont="1" applyFill="1" applyBorder="1" applyAlignment="1">
      <alignment vertical="top"/>
      <protection/>
    </xf>
    <xf numFmtId="0" fontId="3" fillId="22" borderId="15" xfId="97" applyFont="1" applyFill="1" applyBorder="1" applyAlignment="1">
      <alignment horizontal="center"/>
      <protection/>
    </xf>
    <xf numFmtId="0" fontId="5" fillId="22" borderId="16" xfId="97" applyFont="1" applyFill="1" applyBorder="1" applyAlignment="1">
      <alignment horizontal="center"/>
      <protection/>
    </xf>
    <xf numFmtId="0" fontId="3" fillId="22" borderId="16" xfId="97" applyFont="1" applyFill="1" applyBorder="1" applyAlignment="1">
      <alignment horizontal="center"/>
      <protection/>
    </xf>
    <xf numFmtId="0" fontId="0" fillId="35" borderId="0" xfId="0" applyFill="1" applyAlignment="1">
      <alignment/>
    </xf>
    <xf numFmtId="37" fontId="3" fillId="22" borderId="17" xfId="94" applyNumberFormat="1" applyFont="1" applyFill="1" applyBorder="1" applyAlignment="1" applyProtection="1">
      <alignment horizontal="left"/>
      <protection/>
    </xf>
    <xf numFmtId="0" fontId="4" fillId="22" borderId="0" xfId="91" applyFont="1" applyFill="1" applyBorder="1" applyAlignment="1">
      <alignment vertical="top"/>
      <protection/>
    </xf>
    <xf numFmtId="37" fontId="3" fillId="22" borderId="18" xfId="97" applyNumberFormat="1" applyFont="1" applyFill="1" applyBorder="1" applyAlignment="1" applyProtection="1">
      <alignment horizontal="center"/>
      <protection/>
    </xf>
    <xf numFmtId="37" fontId="3" fillId="22" borderId="0" xfId="97" applyNumberFormat="1" applyFont="1" applyFill="1" applyBorder="1" applyAlignment="1" applyProtection="1">
      <alignment horizontal="center"/>
      <protection/>
    </xf>
    <xf numFmtId="37" fontId="5" fillId="22" borderId="19" xfId="97" applyNumberFormat="1" applyFont="1" applyFill="1" applyBorder="1" applyAlignment="1" applyProtection="1">
      <alignment horizontal="center"/>
      <protection/>
    </xf>
    <xf numFmtId="37" fontId="3" fillId="22" borderId="19" xfId="97" applyNumberFormat="1" applyFont="1" applyFill="1" applyBorder="1" applyAlignment="1" applyProtection="1">
      <alignment horizontal="center"/>
      <protection/>
    </xf>
    <xf numFmtId="37" fontId="3" fillId="22" borderId="0" xfId="97" applyNumberFormat="1" applyFont="1" applyFill="1" applyBorder="1" applyAlignment="1" applyProtection="1" quotePrefix="1">
      <alignment horizontal="center"/>
      <protection/>
    </xf>
    <xf numFmtId="37" fontId="3" fillId="22" borderId="18" xfId="94" applyNumberFormat="1" applyFont="1" applyFill="1" applyBorder="1" applyAlignment="1" applyProtection="1">
      <alignment horizontal="left"/>
      <protection/>
    </xf>
    <xf numFmtId="15" fontId="7" fillId="22" borderId="0" xfId="89" applyNumberFormat="1" applyFont="1" applyFill="1" applyBorder="1" applyAlignment="1">
      <alignment horizontal="center"/>
      <protection/>
    </xf>
    <xf numFmtId="15" fontId="8" fillId="22" borderId="19" xfId="89" applyNumberFormat="1" applyFont="1" applyFill="1" applyBorder="1" applyAlignment="1">
      <alignment horizontal="center"/>
      <protection/>
    </xf>
    <xf numFmtId="15" fontId="7" fillId="22" borderId="19" xfId="89" applyNumberFormat="1" applyFont="1" applyFill="1" applyBorder="1" applyAlignment="1">
      <alignment horizontal="center"/>
      <protection/>
    </xf>
    <xf numFmtId="37" fontId="4" fillId="22" borderId="20" xfId="94" applyNumberFormat="1" applyFont="1" applyFill="1" applyBorder="1" applyAlignment="1" applyProtection="1">
      <alignment horizontal="left"/>
      <protection/>
    </xf>
    <xf numFmtId="0" fontId="4" fillId="22" borderId="21" xfId="91" applyFont="1" applyFill="1" applyBorder="1" applyAlignment="1">
      <alignment vertical="top"/>
      <protection/>
    </xf>
    <xf numFmtId="0" fontId="4" fillId="22" borderId="21" xfId="91" applyFont="1" applyFill="1" applyBorder="1" applyAlignment="1">
      <alignment vertical="top"/>
      <protection/>
    </xf>
    <xf numFmtId="15" fontId="8" fillId="22" borderId="20" xfId="89" applyNumberFormat="1" applyFont="1" applyFill="1" applyBorder="1" applyAlignment="1">
      <alignment horizontal="center"/>
      <protection/>
    </xf>
    <xf numFmtId="15" fontId="8" fillId="22" borderId="21" xfId="89" applyNumberFormat="1" applyFont="1" applyFill="1" applyBorder="1" applyAlignment="1">
      <alignment horizontal="center"/>
      <protection/>
    </xf>
    <xf numFmtId="15" fontId="8" fillId="22" borderId="22" xfId="89" applyNumberFormat="1" applyFont="1" applyFill="1" applyBorder="1" applyAlignment="1">
      <alignment horizontal="center"/>
      <protection/>
    </xf>
    <xf numFmtId="15" fontId="8" fillId="22" borderId="22" xfId="89" applyNumberFormat="1" applyFont="1" applyFill="1" applyBorder="1" applyAlignment="1">
      <alignment horizontal="center"/>
      <protection/>
    </xf>
    <xf numFmtId="0" fontId="3" fillId="22" borderId="18" xfId="91" applyFont="1" applyFill="1" applyBorder="1" applyAlignment="1" applyProtection="1">
      <alignment horizontal="left"/>
      <protection/>
    </xf>
    <xf numFmtId="0" fontId="4" fillId="22" borderId="0" xfId="91" applyFont="1" applyFill="1" applyBorder="1" applyAlignment="1">
      <alignment vertical="top"/>
      <protection/>
    </xf>
    <xf numFmtId="37" fontId="8" fillId="35" borderId="18" xfId="0" applyNumberFormat="1" applyFont="1" applyFill="1" applyBorder="1" applyAlignment="1" applyProtection="1">
      <alignment horizontal="center"/>
      <protection/>
    </xf>
    <xf numFmtId="37" fontId="8" fillId="22" borderId="0" xfId="0" applyNumberFormat="1" applyFont="1" applyFill="1" applyBorder="1" applyAlignment="1" applyProtection="1">
      <alignment horizontal="center"/>
      <protection/>
    </xf>
    <xf numFmtId="37" fontId="8" fillId="35" borderId="0" xfId="0" applyNumberFormat="1" applyFont="1" applyFill="1" applyBorder="1" applyAlignment="1" applyProtection="1">
      <alignment horizontal="center"/>
      <protection/>
    </xf>
    <xf numFmtId="37" fontId="8" fillId="22" borderId="19" xfId="0" applyNumberFormat="1" applyFont="1" applyFill="1" applyBorder="1" applyAlignment="1" applyProtection="1">
      <alignment horizontal="center"/>
      <protection/>
    </xf>
    <xf numFmtId="37" fontId="8" fillId="22" borderId="19" xfId="0" applyNumberFormat="1" applyFont="1" applyFill="1" applyBorder="1" applyAlignment="1" applyProtection="1">
      <alignment horizontal="center"/>
      <protection/>
    </xf>
    <xf numFmtId="0" fontId="4" fillId="35" borderId="0" xfId="0" applyFont="1" applyFill="1" applyAlignment="1">
      <alignment/>
    </xf>
    <xf numFmtId="0" fontId="3" fillId="22" borderId="18" xfId="91" applyFont="1" applyFill="1" applyBorder="1" applyAlignment="1" applyProtection="1">
      <alignment horizontal="left"/>
      <protection/>
    </xf>
    <xf numFmtId="0" fontId="4" fillId="22" borderId="18" xfId="91" applyFont="1" applyFill="1" applyBorder="1" applyAlignment="1">
      <alignment vertical="top"/>
      <protection/>
    </xf>
    <xf numFmtId="37" fontId="4" fillId="22" borderId="0" xfId="91" applyNumberFormat="1" applyFont="1" applyFill="1" applyBorder="1" applyAlignment="1" applyProtection="1">
      <alignment horizontal="left"/>
      <protection/>
    </xf>
    <xf numFmtId="164" fontId="8" fillId="35" borderId="18" xfId="0" applyNumberFormat="1" applyFont="1" applyFill="1" applyBorder="1" applyAlignment="1" applyProtection="1">
      <alignment/>
      <protection/>
    </xf>
    <xf numFmtId="164" fontId="8" fillId="22" borderId="0" xfId="0" applyNumberFormat="1" applyFont="1" applyFill="1" applyBorder="1" applyAlignment="1" applyProtection="1">
      <alignment/>
      <protection/>
    </xf>
    <xf numFmtId="164" fontId="8" fillId="35" borderId="0" xfId="0" applyNumberFormat="1" applyFont="1" applyFill="1" applyBorder="1" applyAlignment="1" applyProtection="1">
      <alignment/>
      <protection/>
    </xf>
    <xf numFmtId="164" fontId="8" fillId="22" borderId="19" xfId="0" applyNumberFormat="1" applyFont="1" applyFill="1" applyBorder="1" applyAlignment="1" applyProtection="1">
      <alignment/>
      <protection/>
    </xf>
    <xf numFmtId="164" fontId="8" fillId="22" borderId="19" xfId="0" applyNumberFormat="1" applyFont="1" applyFill="1" applyBorder="1" applyAlignment="1" applyProtection="1">
      <alignment/>
      <protection/>
    </xf>
    <xf numFmtId="164" fontId="7" fillId="35" borderId="0" xfId="0" applyNumberFormat="1" applyFont="1" applyFill="1" applyAlignment="1">
      <alignment/>
    </xf>
    <xf numFmtId="164" fontId="7" fillId="22" borderId="0" xfId="0" applyNumberFormat="1" applyFont="1" applyFill="1" applyBorder="1" applyAlignment="1" applyProtection="1">
      <alignment/>
      <protection/>
    </xf>
    <xf numFmtId="164" fontId="7" fillId="35" borderId="0" xfId="0" applyNumberFormat="1" applyFont="1" applyFill="1" applyBorder="1" applyAlignment="1" applyProtection="1">
      <alignment/>
      <protection/>
    </xf>
    <xf numFmtId="164" fontId="7" fillId="22" borderId="19" xfId="0" applyNumberFormat="1" applyFont="1" applyFill="1" applyBorder="1" applyAlignment="1" applyProtection="1">
      <alignment/>
      <protection/>
    </xf>
    <xf numFmtId="164" fontId="4" fillId="35" borderId="0" xfId="0" applyNumberFormat="1" applyFont="1" applyFill="1" applyAlignment="1">
      <alignment/>
    </xf>
    <xf numFmtId="164" fontId="4" fillId="22" borderId="19" xfId="0" applyNumberFormat="1" applyFont="1" applyFill="1" applyBorder="1" applyAlignment="1" applyProtection="1">
      <alignment/>
      <protection/>
    </xf>
    <xf numFmtId="164" fontId="8" fillId="35" borderId="18" xfId="0" applyNumberFormat="1" applyFont="1" applyFill="1" applyBorder="1" applyAlignment="1" applyProtection="1">
      <alignment horizontal="right"/>
      <protection/>
    </xf>
    <xf numFmtId="164" fontId="8" fillId="22" borderId="0" xfId="0" applyNumberFormat="1" applyFont="1" applyFill="1" applyBorder="1" applyAlignment="1" applyProtection="1">
      <alignment horizontal="right"/>
      <protection/>
    </xf>
    <xf numFmtId="164" fontId="8" fillId="35" borderId="0" xfId="0" applyNumberFormat="1" applyFont="1" applyFill="1" applyBorder="1" applyAlignment="1" applyProtection="1">
      <alignment horizontal="right"/>
      <protection/>
    </xf>
    <xf numFmtId="164" fontId="8" fillId="22" borderId="19" xfId="0" applyNumberFormat="1" applyFont="1" applyFill="1" applyBorder="1" applyAlignment="1" applyProtection="1">
      <alignment horizontal="right"/>
      <protection/>
    </xf>
    <xf numFmtId="164" fontId="8" fillId="22" borderId="19" xfId="0" applyNumberFormat="1" applyFont="1" applyFill="1" applyBorder="1" applyAlignment="1" applyProtection="1">
      <alignment horizontal="right"/>
      <protection/>
    </xf>
    <xf numFmtId="164" fontId="7" fillId="35" borderId="0" xfId="0" applyNumberFormat="1" applyFont="1" applyFill="1" applyBorder="1" applyAlignment="1">
      <alignment/>
    </xf>
    <xf numFmtId="164" fontId="4" fillId="35" borderId="0" xfId="0" applyNumberFormat="1" applyFont="1" applyFill="1" applyBorder="1" applyAlignment="1">
      <alignment/>
    </xf>
    <xf numFmtId="37" fontId="4" fillId="22" borderId="0" xfId="91" applyNumberFormat="1" applyFont="1" applyFill="1" applyBorder="1" applyAlignment="1" applyProtection="1">
      <alignment horizontal="left"/>
      <protection/>
    </xf>
    <xf numFmtId="0" fontId="4" fillId="22" borderId="20" xfId="91" applyFont="1" applyFill="1" applyBorder="1" applyAlignment="1">
      <alignment vertical="top"/>
      <protection/>
    </xf>
    <xf numFmtId="37" fontId="4" fillId="22" borderId="21" xfId="91" applyNumberFormat="1" applyFont="1" applyFill="1" applyBorder="1" applyAlignment="1" applyProtection="1">
      <alignment horizontal="left"/>
      <protection/>
    </xf>
    <xf numFmtId="0" fontId="4" fillId="22" borderId="22" xfId="91" applyFont="1" applyFill="1" applyBorder="1" applyAlignment="1">
      <alignment vertical="top"/>
      <protection/>
    </xf>
    <xf numFmtId="164" fontId="8" fillId="35" borderId="23" xfId="0" applyNumberFormat="1" applyFont="1" applyFill="1" applyBorder="1" applyAlignment="1" applyProtection="1">
      <alignment horizontal="right"/>
      <protection/>
    </xf>
    <xf numFmtId="164" fontId="8" fillId="22" borderId="21" xfId="0" applyNumberFormat="1" applyFont="1" applyFill="1" applyBorder="1" applyAlignment="1" applyProtection="1">
      <alignment horizontal="right"/>
      <protection/>
    </xf>
    <xf numFmtId="164" fontId="8" fillId="35" borderId="21" xfId="0" applyNumberFormat="1" applyFont="1" applyFill="1" applyBorder="1" applyAlignment="1" applyProtection="1">
      <alignment horizontal="right"/>
      <protection/>
    </xf>
    <xf numFmtId="164" fontId="8" fillId="22" borderId="22" xfId="0" applyNumberFormat="1" applyFont="1" applyFill="1" applyBorder="1" applyAlignment="1" applyProtection="1">
      <alignment horizontal="right"/>
      <protection/>
    </xf>
    <xf numFmtId="164" fontId="8" fillId="22" borderId="22" xfId="0" applyNumberFormat="1" applyFont="1" applyFill="1" applyBorder="1" applyAlignment="1" applyProtection="1">
      <alignment horizontal="right"/>
      <protection/>
    </xf>
    <xf numFmtId="164" fontId="4" fillId="35" borderId="21" xfId="0" applyNumberFormat="1" applyFont="1" applyFill="1" applyBorder="1" applyAlignment="1">
      <alignment/>
    </xf>
    <xf numFmtId="37" fontId="3" fillId="22" borderId="18" xfId="91" applyNumberFormat="1" applyFont="1" applyFill="1" applyBorder="1" applyAlignment="1" applyProtection="1">
      <alignment horizontal="left"/>
      <protection/>
    </xf>
    <xf numFmtId="37" fontId="3" fillId="22" borderId="0" xfId="91" applyNumberFormat="1" applyFont="1" applyFill="1" applyBorder="1" applyAlignment="1" applyProtection="1">
      <alignment horizontal="left"/>
      <protection/>
    </xf>
    <xf numFmtId="164" fontId="5" fillId="35" borderId="18" xfId="0" applyNumberFormat="1" applyFont="1" applyFill="1" applyBorder="1" applyAlignment="1" applyProtection="1">
      <alignment/>
      <protection/>
    </xf>
    <xf numFmtId="164" fontId="5" fillId="22" borderId="0" xfId="0" applyNumberFormat="1" applyFont="1" applyFill="1" applyBorder="1" applyAlignment="1" applyProtection="1">
      <alignment/>
      <protection/>
    </xf>
    <xf numFmtId="164" fontId="5" fillId="35" borderId="0" xfId="0" applyNumberFormat="1" applyFont="1" applyFill="1" applyBorder="1" applyAlignment="1" applyProtection="1">
      <alignment/>
      <protection/>
    </xf>
    <xf numFmtId="164" fontId="5" fillId="22" borderId="19" xfId="0" applyNumberFormat="1" applyFont="1" applyFill="1" applyBorder="1" applyAlignment="1" applyProtection="1">
      <alignment/>
      <protection/>
    </xf>
    <xf numFmtId="0" fontId="4" fillId="35" borderId="0" xfId="0" applyFont="1" applyFill="1" applyBorder="1" applyAlignment="1">
      <alignment/>
    </xf>
    <xf numFmtId="37" fontId="8" fillId="22" borderId="0" xfId="0" applyNumberFormat="1" applyFont="1" applyFill="1" applyBorder="1" applyAlignment="1" applyProtection="1">
      <alignment/>
      <protection/>
    </xf>
    <xf numFmtId="37" fontId="8" fillId="22" borderId="21" xfId="0" applyNumberFormat="1" applyFont="1" applyFill="1" applyBorder="1" applyAlignment="1" applyProtection="1">
      <alignment/>
      <protection/>
    </xf>
    <xf numFmtId="37" fontId="5" fillId="22" borderId="0" xfId="0" applyNumberFormat="1" applyFont="1" applyFill="1" applyBorder="1" applyAlignment="1" applyProtection="1">
      <alignment/>
      <protection/>
    </xf>
    <xf numFmtId="164" fontId="5" fillId="35" borderId="18" xfId="0" applyNumberFormat="1" applyFont="1" applyFill="1" applyBorder="1" applyAlignment="1" applyProtection="1">
      <alignment/>
      <protection/>
    </xf>
    <xf numFmtId="164" fontId="5" fillId="22" borderId="0" xfId="0" applyNumberFormat="1" applyFont="1" applyFill="1" applyBorder="1" applyAlignment="1" applyProtection="1">
      <alignment/>
      <protection/>
    </xf>
    <xf numFmtId="164" fontId="5" fillId="35" borderId="0" xfId="0" applyNumberFormat="1" applyFont="1" applyFill="1" applyBorder="1" applyAlignment="1" applyProtection="1">
      <alignment/>
      <protection/>
    </xf>
    <xf numFmtId="164" fontId="5" fillId="22" borderId="19" xfId="0" applyNumberFormat="1" applyFont="1" applyFill="1" applyBorder="1" applyAlignment="1" applyProtection="1">
      <alignment/>
      <protection/>
    </xf>
    <xf numFmtId="164" fontId="5" fillId="22" borderId="19" xfId="0" applyNumberFormat="1" applyFont="1" applyFill="1" applyBorder="1" applyAlignment="1" applyProtection="1">
      <alignment/>
      <protection/>
    </xf>
    <xf numFmtId="164" fontId="3" fillId="35" borderId="0" xfId="0" applyNumberFormat="1" applyFont="1" applyFill="1" applyBorder="1" applyAlignment="1">
      <alignment/>
    </xf>
    <xf numFmtId="164" fontId="5" fillId="35" borderId="18" xfId="0" applyNumberFormat="1" applyFont="1" applyFill="1" applyBorder="1" applyAlignment="1" applyProtection="1">
      <alignment horizontal="right"/>
      <protection/>
    </xf>
    <xf numFmtId="164" fontId="5" fillId="22" borderId="0" xfId="0" applyNumberFormat="1" applyFont="1" applyFill="1" applyBorder="1" applyAlignment="1" applyProtection="1">
      <alignment horizontal="right"/>
      <protection/>
    </xf>
    <xf numFmtId="164" fontId="5" fillId="35" borderId="0" xfId="0" applyNumberFormat="1" applyFont="1" applyFill="1" applyBorder="1" applyAlignment="1" applyProtection="1">
      <alignment horizontal="right"/>
      <protection/>
    </xf>
    <xf numFmtId="164" fontId="5" fillId="22" borderId="19" xfId="0" applyNumberFormat="1" applyFont="1" applyFill="1" applyBorder="1" applyAlignment="1" applyProtection="1">
      <alignment horizontal="right"/>
      <protection/>
    </xf>
    <xf numFmtId="164" fontId="5" fillId="22" borderId="19" xfId="0" applyNumberFormat="1" applyFont="1" applyFill="1" applyBorder="1" applyAlignment="1" applyProtection="1">
      <alignment horizontal="right"/>
      <protection/>
    </xf>
    <xf numFmtId="164" fontId="3" fillId="35" borderId="0" xfId="0" applyNumberFormat="1" applyFont="1" applyFill="1" applyAlignment="1">
      <alignment/>
    </xf>
    <xf numFmtId="37" fontId="4" fillId="22" borderId="0" xfId="91" applyNumberFormat="1" applyFont="1" applyFill="1" applyBorder="1" applyAlignment="1" applyProtection="1">
      <alignment horizontal="left"/>
      <protection/>
    </xf>
    <xf numFmtId="37" fontId="5" fillId="22" borderId="18" xfId="0" applyNumberFormat="1" applyFont="1" applyFill="1" applyBorder="1" applyAlignment="1" applyProtection="1">
      <alignment/>
      <protection/>
    </xf>
    <xf numFmtId="164" fontId="5" fillId="35" borderId="18" xfId="0" applyNumberFormat="1" applyFont="1" applyFill="1" applyBorder="1" applyAlignment="1" applyProtection="1">
      <alignment horizontal="right"/>
      <protection/>
    </xf>
    <xf numFmtId="164" fontId="5" fillId="22" borderId="0" xfId="0" applyNumberFormat="1" applyFont="1" applyFill="1" applyBorder="1" applyAlignment="1" applyProtection="1">
      <alignment horizontal="right"/>
      <protection/>
    </xf>
    <xf numFmtId="164" fontId="5" fillId="35" borderId="0" xfId="0" applyNumberFormat="1" applyFont="1" applyFill="1" applyBorder="1" applyAlignment="1" applyProtection="1">
      <alignment horizontal="right"/>
      <protection/>
    </xf>
    <xf numFmtId="164" fontId="5" fillId="22" borderId="19" xfId="0" applyNumberFormat="1" applyFont="1" applyFill="1" applyBorder="1" applyAlignment="1" applyProtection="1">
      <alignment horizontal="right"/>
      <protection/>
    </xf>
    <xf numFmtId="37" fontId="8" fillId="22" borderId="18" xfId="0" applyNumberFormat="1" applyFont="1" applyFill="1" applyBorder="1" applyAlignment="1" applyProtection="1">
      <alignment/>
      <protection/>
    </xf>
    <xf numFmtId="0" fontId="8" fillId="22" borderId="20" xfId="0" applyFont="1" applyFill="1" applyBorder="1" applyAlignment="1" applyProtection="1">
      <alignment/>
      <protection/>
    </xf>
    <xf numFmtId="37" fontId="8" fillId="22" borderId="22" xfId="0" applyNumberFormat="1" applyFont="1" applyFill="1" applyBorder="1" applyAlignment="1" applyProtection="1">
      <alignment/>
      <protection/>
    </xf>
    <xf numFmtId="164" fontId="7" fillId="22" borderId="22" xfId="0" applyNumberFormat="1" applyFont="1" applyFill="1" applyBorder="1" applyAlignment="1" applyProtection="1">
      <alignment horizontal="right"/>
      <protection/>
    </xf>
    <xf numFmtId="164" fontId="7" fillId="35" borderId="21" xfId="0" applyNumberFormat="1" applyFont="1" applyFill="1" applyBorder="1" applyAlignment="1">
      <alignment/>
    </xf>
    <xf numFmtId="164" fontId="7" fillId="22" borderId="21" xfId="0" applyNumberFormat="1" applyFont="1" applyFill="1" applyBorder="1" applyAlignment="1">
      <alignment/>
    </xf>
    <xf numFmtId="0" fontId="8" fillId="22" borderId="18" xfId="0" applyFont="1" applyFill="1" applyBorder="1" applyAlignment="1" applyProtection="1">
      <alignment/>
      <protection/>
    </xf>
    <xf numFmtId="164" fontId="7" fillId="22" borderId="19" xfId="0" applyNumberFormat="1" applyFont="1" applyFill="1" applyBorder="1" applyAlignment="1" applyProtection="1">
      <alignment horizontal="right"/>
      <protection/>
    </xf>
    <xf numFmtId="164" fontId="7" fillId="22" borderId="0" xfId="0" applyNumberFormat="1" applyFont="1" applyFill="1" applyAlignment="1">
      <alignment/>
    </xf>
    <xf numFmtId="164" fontId="4" fillId="22" borderId="0" xfId="0" applyNumberFormat="1" applyFont="1" applyFill="1" applyAlignment="1">
      <alignment/>
    </xf>
    <xf numFmtId="37" fontId="8" fillId="22" borderId="20" xfId="0" applyNumberFormat="1" applyFont="1" applyFill="1" applyBorder="1" applyAlignment="1" applyProtection="1">
      <alignment/>
      <protection/>
    </xf>
    <xf numFmtId="164" fontId="8" fillId="35" borderId="20" xfId="0" applyNumberFormat="1" applyFont="1" applyFill="1" applyBorder="1" applyAlignment="1" applyProtection="1">
      <alignment horizontal="right"/>
      <protection/>
    </xf>
    <xf numFmtId="164" fontId="3" fillId="35" borderId="0" xfId="0" applyNumberFormat="1" applyFont="1" applyFill="1" applyBorder="1" applyAlignment="1">
      <alignment/>
    </xf>
    <xf numFmtId="0" fontId="9" fillId="35" borderId="0" xfId="0" applyFont="1" applyFill="1" applyAlignment="1">
      <alignment/>
    </xf>
    <xf numFmtId="0" fontId="4" fillId="22" borderId="0" xfId="0" applyFont="1" applyFill="1" applyBorder="1" applyAlignment="1">
      <alignment/>
    </xf>
    <xf numFmtId="37" fontId="4" fillId="22" borderId="24" xfId="91" applyNumberFormat="1" applyFont="1" applyFill="1" applyBorder="1" applyAlignment="1" applyProtection="1">
      <alignment horizontal="left"/>
      <protection/>
    </xf>
    <xf numFmtId="0" fontId="4" fillId="22" borderId="25" xfId="91" applyFont="1" applyFill="1" applyBorder="1" applyAlignment="1">
      <alignment vertical="top"/>
      <protection/>
    </xf>
    <xf numFmtId="0" fontId="4" fillId="22" borderId="26" xfId="91" applyFont="1" applyFill="1" applyBorder="1" applyAlignment="1">
      <alignment vertical="top"/>
      <protection/>
    </xf>
    <xf numFmtId="164" fontId="8" fillId="35" borderId="27" xfId="0" applyNumberFormat="1" applyFont="1" applyFill="1" applyBorder="1" applyAlignment="1" applyProtection="1">
      <alignment/>
      <protection/>
    </xf>
    <xf numFmtId="164" fontId="8" fillId="22" borderId="25" xfId="0" applyNumberFormat="1" applyFont="1" applyFill="1" applyBorder="1" applyAlignment="1" applyProtection="1">
      <alignment/>
      <protection/>
    </xf>
    <xf numFmtId="164" fontId="8" fillId="35" borderId="25" xfId="0" applyNumberFormat="1" applyFont="1" applyFill="1" applyBorder="1" applyAlignment="1" applyProtection="1">
      <alignment/>
      <protection/>
    </xf>
    <xf numFmtId="164" fontId="8" fillId="22" borderId="26" xfId="0" applyNumberFormat="1" applyFont="1" applyFill="1" applyBorder="1" applyAlignment="1" applyProtection="1">
      <alignment/>
      <protection/>
    </xf>
    <xf numFmtId="164" fontId="8" fillId="22" borderId="26" xfId="0" applyNumberFormat="1" applyFont="1" applyFill="1" applyBorder="1" applyAlignment="1" applyProtection="1">
      <alignment/>
      <protection/>
    </xf>
    <xf numFmtId="164" fontId="4" fillId="35" borderId="25" xfId="0" applyNumberFormat="1" applyFont="1" applyFill="1" applyBorder="1" applyAlignment="1">
      <alignment/>
    </xf>
    <xf numFmtId="37" fontId="4" fillId="22" borderId="18" xfId="91" applyNumberFormat="1" applyFont="1" applyFill="1" applyBorder="1" applyAlignment="1" applyProtection="1">
      <alignment horizontal="left"/>
      <protection/>
    </xf>
    <xf numFmtId="0" fontId="4" fillId="22" borderId="18" xfId="0" applyFont="1" applyFill="1" applyBorder="1" applyAlignment="1">
      <alignment vertical="top"/>
    </xf>
    <xf numFmtId="37" fontId="10" fillId="22" borderId="0" xfId="0" applyNumberFormat="1" applyFont="1" applyFill="1" applyBorder="1" applyAlignment="1" applyProtection="1">
      <alignment/>
      <protection/>
    </xf>
    <xf numFmtId="0" fontId="3" fillId="22" borderId="0" xfId="91" applyFont="1" applyFill="1" applyBorder="1" applyAlignment="1">
      <alignment vertical="top"/>
      <protection/>
    </xf>
    <xf numFmtId="37" fontId="11" fillId="22" borderId="20" xfId="96" applyNumberFormat="1" applyFont="1" applyFill="1" applyBorder="1" applyProtection="1">
      <alignment/>
      <protection/>
    </xf>
    <xf numFmtId="0" fontId="8" fillId="22" borderId="21" xfId="0" applyFont="1" applyFill="1" applyBorder="1" applyAlignment="1" applyProtection="1">
      <alignment/>
      <protection/>
    </xf>
    <xf numFmtId="166" fontId="8" fillId="35" borderId="20" xfId="115" applyNumberFormat="1" applyFont="1" applyFill="1" applyBorder="1" applyAlignment="1" applyProtection="1">
      <alignment horizontal="right"/>
      <protection/>
    </xf>
    <xf numFmtId="166" fontId="8" fillId="22" borderId="21" xfId="115" applyNumberFormat="1" applyFont="1" applyFill="1" applyBorder="1" applyAlignment="1" applyProtection="1">
      <alignment horizontal="right"/>
      <protection/>
    </xf>
    <xf numFmtId="166" fontId="8" fillId="35" borderId="21" xfId="115" applyNumberFormat="1" applyFont="1" applyFill="1" applyBorder="1" applyAlignment="1" applyProtection="1">
      <alignment horizontal="right"/>
      <protection/>
    </xf>
    <xf numFmtId="166" fontId="8" fillId="22" borderId="22" xfId="115" applyNumberFormat="1" applyFont="1" applyFill="1" applyBorder="1" applyAlignment="1" applyProtection="1">
      <alignment horizontal="right"/>
      <protection/>
    </xf>
    <xf numFmtId="166" fontId="8" fillId="22" borderId="22" xfId="115" applyNumberFormat="1" applyFont="1" applyFill="1" applyBorder="1" applyAlignment="1" applyProtection="1">
      <alignment horizontal="right"/>
      <protection/>
    </xf>
    <xf numFmtId="0" fontId="4" fillId="35" borderId="0" xfId="91" applyFont="1" applyFill="1" applyBorder="1" applyAlignment="1">
      <alignment vertical="top"/>
      <protection/>
    </xf>
    <xf numFmtId="0" fontId="4" fillId="35" borderId="0" xfId="91" applyFont="1" applyFill="1" applyAlignment="1">
      <alignment vertical="top"/>
      <protection/>
    </xf>
    <xf numFmtId="0" fontId="4" fillId="35" borderId="0" xfId="91" applyFont="1" applyFill="1" applyAlignment="1">
      <alignment vertical="top"/>
      <protection/>
    </xf>
    <xf numFmtId="0" fontId="4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8" fillId="35" borderId="0" xfId="0" applyFont="1" applyFill="1" applyAlignment="1">
      <alignment/>
    </xf>
    <xf numFmtId="165" fontId="5" fillId="22" borderId="0" xfId="98" applyFont="1" applyFill="1" applyBorder="1" applyProtection="1">
      <alignment/>
      <protection/>
    </xf>
    <xf numFmtId="165" fontId="8" fillId="22" borderId="0" xfId="98" applyFont="1" applyFill="1" applyBorder="1" applyAlignment="1" applyProtection="1">
      <alignment horizontal="centerContinuous"/>
      <protection/>
    </xf>
    <xf numFmtId="165" fontId="8" fillId="22" borderId="19" xfId="98" applyFont="1" applyFill="1" applyBorder="1" applyAlignment="1" applyProtection="1">
      <alignment horizontal="centerContinuous"/>
      <protection/>
    </xf>
    <xf numFmtId="165" fontId="5" fillId="36" borderId="0" xfId="98" applyNumberFormat="1" applyFont="1" applyFill="1" applyBorder="1" applyAlignment="1" applyProtection="1">
      <alignment horizontal="center"/>
      <protection/>
    </xf>
    <xf numFmtId="165" fontId="3" fillId="36" borderId="0" xfId="98" applyNumberFormat="1" applyFont="1" applyFill="1" applyBorder="1" applyAlignment="1" applyProtection="1">
      <alignment horizontal="center"/>
      <protection/>
    </xf>
    <xf numFmtId="165" fontId="3" fillId="36" borderId="19" xfId="98" applyNumberFormat="1" applyFont="1" applyFill="1" applyBorder="1" applyAlignment="1" applyProtection="1">
      <alignment horizontal="center"/>
      <protection/>
    </xf>
    <xf numFmtId="0" fontId="4" fillId="35" borderId="0" xfId="92" applyFont="1" applyFill="1">
      <alignment/>
      <protection/>
    </xf>
    <xf numFmtId="165" fontId="5" fillId="22" borderId="0" xfId="98" applyFont="1" applyFill="1" applyBorder="1" applyAlignment="1" applyProtection="1">
      <alignment horizontal="left"/>
      <protection/>
    </xf>
    <xf numFmtId="37" fontId="3" fillId="36" borderId="0" xfId="98" applyNumberFormat="1" applyFont="1" applyFill="1" applyBorder="1" applyAlignment="1" applyProtection="1" quotePrefix="1">
      <alignment horizontal="center"/>
      <protection/>
    </xf>
    <xf numFmtId="37" fontId="3" fillId="36" borderId="0" xfId="98" applyNumberFormat="1" applyFont="1" applyFill="1" applyBorder="1" applyAlignment="1" applyProtection="1">
      <alignment horizontal="center"/>
      <protection/>
    </xf>
    <xf numFmtId="37" fontId="3" fillId="36" borderId="19" xfId="98" applyNumberFormat="1" applyFont="1" applyFill="1" applyBorder="1" applyAlignment="1" applyProtection="1">
      <alignment horizontal="center"/>
      <protection/>
    </xf>
    <xf numFmtId="37" fontId="5" fillId="36" borderId="18" xfId="98" applyNumberFormat="1" applyFont="1" applyFill="1" applyBorder="1" applyAlignment="1" applyProtection="1">
      <alignment horizontal="center"/>
      <protection/>
    </xf>
    <xf numFmtId="37" fontId="4" fillId="36" borderId="19" xfId="98" applyNumberFormat="1" applyFont="1" applyFill="1" applyBorder="1" applyAlignment="1" applyProtection="1">
      <alignment horizontal="center"/>
      <protection/>
    </xf>
    <xf numFmtId="0" fontId="4" fillId="22" borderId="19" xfId="92" applyFont="1" applyFill="1" applyBorder="1">
      <alignment/>
      <protection/>
    </xf>
    <xf numFmtId="37" fontId="7" fillId="36" borderId="19" xfId="98" applyNumberFormat="1" applyFont="1" applyFill="1" applyBorder="1" applyAlignment="1" applyProtection="1">
      <alignment horizontal="center"/>
      <protection/>
    </xf>
    <xf numFmtId="37" fontId="7" fillId="36" borderId="18" xfId="98" applyNumberFormat="1" applyFont="1" applyFill="1" applyBorder="1" applyAlignment="1" applyProtection="1">
      <alignment horizontal="center"/>
      <protection/>
    </xf>
    <xf numFmtId="37" fontId="7" fillId="36" borderId="0" xfId="98" applyNumberFormat="1" applyFont="1" applyFill="1" applyBorder="1" applyAlignment="1" applyProtection="1">
      <alignment horizontal="center"/>
      <protection/>
    </xf>
    <xf numFmtId="165" fontId="8" fillId="22" borderId="0" xfId="98" applyFont="1" applyFill="1" applyBorder="1" applyProtection="1">
      <alignment/>
      <protection/>
    </xf>
    <xf numFmtId="165" fontId="5" fillId="22" borderId="21" xfId="98" applyFont="1" applyFill="1" applyBorder="1" applyProtection="1">
      <alignment/>
      <protection/>
    </xf>
    <xf numFmtId="37" fontId="8" fillId="36" borderId="20" xfId="98" applyNumberFormat="1" applyFont="1" applyFill="1" applyBorder="1" applyAlignment="1" applyProtection="1">
      <alignment horizontal="center"/>
      <protection/>
    </xf>
    <xf numFmtId="37" fontId="4" fillId="36" borderId="21" xfId="98" applyNumberFormat="1" applyFont="1" applyFill="1" applyBorder="1" applyAlignment="1" applyProtection="1">
      <alignment horizontal="center"/>
      <protection/>
    </xf>
    <xf numFmtId="37" fontId="4" fillId="36" borderId="0" xfId="98" applyNumberFormat="1" applyFont="1" applyFill="1" applyBorder="1" applyAlignment="1" applyProtection="1">
      <alignment horizontal="center"/>
      <protection/>
    </xf>
    <xf numFmtId="0" fontId="8" fillId="36" borderId="0" xfId="92" applyFont="1" applyFill="1" applyBorder="1" applyProtection="1">
      <alignment/>
      <protection/>
    </xf>
    <xf numFmtId="0" fontId="8" fillId="36" borderId="0" xfId="92" applyFont="1" applyFill="1" applyAlignment="1" applyProtection="1">
      <alignment horizontal="left"/>
      <protection/>
    </xf>
    <xf numFmtId="0" fontId="4" fillId="22" borderId="0" xfId="92" applyFont="1" applyFill="1" applyProtection="1">
      <alignment/>
      <protection/>
    </xf>
    <xf numFmtId="37" fontId="8" fillId="35" borderId="18" xfId="90" applyNumberFormat="1" applyFont="1" applyFill="1" applyBorder="1" applyAlignment="1" applyProtection="1">
      <alignment horizontal="center"/>
      <protection/>
    </xf>
    <xf numFmtId="37" fontId="4" fillId="36" borderId="0" xfId="92" applyNumberFormat="1" applyFont="1" applyFill="1" applyAlignment="1" applyProtection="1">
      <alignment horizontal="right"/>
      <protection/>
    </xf>
    <xf numFmtId="37" fontId="4" fillId="37" borderId="0" xfId="92" applyNumberFormat="1" applyFont="1" applyFill="1" applyAlignment="1" applyProtection="1">
      <alignment horizontal="right"/>
      <protection/>
    </xf>
    <xf numFmtId="37" fontId="4" fillId="36" borderId="19" xfId="92" applyNumberFormat="1" applyFont="1" applyFill="1" applyBorder="1" applyAlignment="1" applyProtection="1">
      <alignment horizontal="right"/>
      <protection/>
    </xf>
    <xf numFmtId="37" fontId="4" fillId="35" borderId="0" xfId="90" applyNumberFormat="1" applyFont="1" applyFill="1" applyBorder="1" applyAlignment="1" applyProtection="1">
      <alignment horizontal="center"/>
      <protection/>
    </xf>
    <xf numFmtId="37" fontId="4" fillId="36" borderId="0" xfId="92" applyNumberFormat="1" applyFont="1" applyFill="1" applyBorder="1" applyAlignment="1" applyProtection="1">
      <alignment horizontal="right"/>
      <protection/>
    </xf>
    <xf numFmtId="37" fontId="4" fillId="37" borderId="0" xfId="92" applyNumberFormat="1" applyFont="1" applyFill="1" applyBorder="1" applyAlignment="1" applyProtection="1">
      <alignment horizontal="right"/>
      <protection/>
    </xf>
    <xf numFmtId="0" fontId="4" fillId="35" borderId="0" xfId="92" applyFont="1" applyFill="1" applyBorder="1">
      <alignment/>
      <protection/>
    </xf>
    <xf numFmtId="37" fontId="3" fillId="22" borderId="0" xfId="92" applyNumberFormat="1" applyFont="1" applyFill="1" applyBorder="1" applyProtection="1">
      <alignment/>
      <protection/>
    </xf>
    <xf numFmtId="37" fontId="4" fillId="22" borderId="0" xfId="92" applyNumberFormat="1" applyFont="1" applyFill="1" applyProtection="1">
      <alignment/>
      <protection/>
    </xf>
    <xf numFmtId="37" fontId="4" fillId="35" borderId="18" xfId="92" applyNumberFormat="1" applyFont="1" applyFill="1" applyBorder="1" applyProtection="1">
      <alignment/>
      <protection/>
    </xf>
    <xf numFmtId="37" fontId="4" fillId="35" borderId="0" xfId="92" applyNumberFormat="1" applyFont="1" applyFill="1" applyProtection="1">
      <alignment/>
      <protection/>
    </xf>
    <xf numFmtId="37" fontId="4" fillId="22" borderId="19" xfId="92" applyNumberFormat="1" applyFont="1" applyFill="1" applyBorder="1" applyProtection="1">
      <alignment/>
      <protection/>
    </xf>
    <xf numFmtId="37" fontId="4" fillId="35" borderId="0" xfId="92" applyNumberFormat="1" applyFont="1" applyFill="1" applyBorder="1" applyProtection="1">
      <alignment/>
      <protection/>
    </xf>
    <xf numFmtId="37" fontId="4" fillId="22" borderId="0" xfId="92" applyNumberFormat="1" applyFont="1" applyFill="1" applyBorder="1" applyProtection="1">
      <alignment/>
      <protection/>
    </xf>
    <xf numFmtId="37" fontId="4" fillId="35" borderId="18" xfId="92" applyNumberFormat="1" applyFont="1" applyFill="1" applyBorder="1" applyAlignment="1" applyProtection="1">
      <alignment horizontal="center"/>
      <protection/>
    </xf>
    <xf numFmtId="37" fontId="4" fillId="22" borderId="0" xfId="92" applyNumberFormat="1" applyFont="1" applyFill="1" applyAlignment="1" applyProtection="1">
      <alignment horizontal="center"/>
      <protection/>
    </xf>
    <xf numFmtId="37" fontId="4" fillId="35" borderId="0" xfId="92" applyNumberFormat="1" applyFont="1" applyFill="1" applyAlignment="1" applyProtection="1">
      <alignment horizontal="center"/>
      <protection/>
    </xf>
    <xf numFmtId="37" fontId="4" fillId="22" borderId="19" xfId="92" applyNumberFormat="1" applyFont="1" applyFill="1" applyBorder="1" applyAlignment="1" applyProtection="1">
      <alignment horizontal="center"/>
      <protection/>
    </xf>
    <xf numFmtId="37" fontId="4" fillId="35" borderId="0" xfId="92" applyNumberFormat="1" applyFont="1" applyFill="1" applyBorder="1" applyAlignment="1" applyProtection="1">
      <alignment horizontal="center"/>
      <protection/>
    </xf>
    <xf numFmtId="37" fontId="4" fillId="22" borderId="0" xfId="92" applyNumberFormat="1" applyFont="1" applyFill="1" applyBorder="1" applyAlignment="1" applyProtection="1">
      <alignment horizontal="center"/>
      <protection/>
    </xf>
    <xf numFmtId="37" fontId="3" fillId="22" borderId="0" xfId="92" applyNumberFormat="1" applyFont="1" applyFill="1" applyProtection="1">
      <alignment/>
      <protection/>
    </xf>
    <xf numFmtId="177" fontId="4" fillId="35" borderId="18" xfId="92" applyNumberFormat="1" applyFont="1" applyFill="1" applyBorder="1" applyProtection="1">
      <alignment/>
      <protection/>
    </xf>
    <xf numFmtId="177" fontId="4" fillId="22" borderId="0" xfId="92" applyNumberFormat="1" applyFont="1" applyFill="1" applyProtection="1">
      <alignment/>
      <protection/>
    </xf>
    <xf numFmtId="177" fontId="4" fillId="35" borderId="0" xfId="92" applyNumberFormat="1" applyFont="1" applyFill="1" applyProtection="1">
      <alignment/>
      <protection/>
    </xf>
    <xf numFmtId="177" fontId="4" fillId="22" borderId="19" xfId="92" applyNumberFormat="1" applyFont="1" applyFill="1" applyBorder="1" applyProtection="1">
      <alignment/>
      <protection/>
    </xf>
    <xf numFmtId="177" fontId="4" fillId="35" borderId="0" xfId="92" applyNumberFormat="1" applyFont="1" applyFill="1" applyBorder="1" applyProtection="1">
      <alignment/>
      <protection/>
    </xf>
    <xf numFmtId="177" fontId="4" fillId="22" borderId="0" xfId="92" applyNumberFormat="1" applyFont="1" applyFill="1" applyBorder="1" applyProtection="1">
      <alignment/>
      <protection/>
    </xf>
    <xf numFmtId="37" fontId="4" fillId="22" borderId="21" xfId="92" applyNumberFormat="1" applyFont="1" applyFill="1" applyBorder="1" applyProtection="1">
      <alignment/>
      <protection/>
    </xf>
    <xf numFmtId="177" fontId="4" fillId="35" borderId="20" xfId="92" applyNumberFormat="1" applyFont="1" applyFill="1" applyBorder="1" applyProtection="1">
      <alignment/>
      <protection/>
    </xf>
    <xf numFmtId="177" fontId="4" fillId="22" borderId="21" xfId="92" applyNumberFormat="1" applyFont="1" applyFill="1" applyBorder="1" applyProtection="1">
      <alignment/>
      <protection/>
    </xf>
    <xf numFmtId="177" fontId="4" fillId="35" borderId="21" xfId="92" applyNumberFormat="1" applyFont="1" applyFill="1" applyBorder="1" applyProtection="1">
      <alignment/>
      <protection/>
    </xf>
    <xf numFmtId="177" fontId="4" fillId="22" borderId="22" xfId="92" applyNumberFormat="1" applyFont="1" applyFill="1" applyBorder="1" applyProtection="1">
      <alignment/>
      <protection/>
    </xf>
    <xf numFmtId="177" fontId="3" fillId="35" borderId="18" xfId="92" applyNumberFormat="1" applyFont="1" applyFill="1" applyBorder="1" applyProtection="1">
      <alignment/>
      <protection/>
    </xf>
    <xf numFmtId="177" fontId="3" fillId="22" borderId="0" xfId="92" applyNumberFormat="1" applyFont="1" applyFill="1" applyProtection="1">
      <alignment/>
      <protection/>
    </xf>
    <xf numFmtId="177" fontId="3" fillId="35" borderId="0" xfId="92" applyNumberFormat="1" applyFont="1" applyFill="1" applyProtection="1">
      <alignment/>
      <protection/>
    </xf>
    <xf numFmtId="177" fontId="3" fillId="22" borderId="19" xfId="92" applyNumberFormat="1" applyFont="1" applyFill="1" applyBorder="1" applyProtection="1">
      <alignment/>
      <protection/>
    </xf>
    <xf numFmtId="177" fontId="3" fillId="35" borderId="0" xfId="92" applyNumberFormat="1" applyFont="1" applyFill="1" applyBorder="1" applyProtection="1">
      <alignment/>
      <protection/>
    </xf>
    <xf numFmtId="177" fontId="3" fillId="22" borderId="0" xfId="92" applyNumberFormat="1" applyFont="1" applyFill="1" applyBorder="1" applyProtection="1">
      <alignment/>
      <protection/>
    </xf>
    <xf numFmtId="177" fontId="3" fillId="22" borderId="19" xfId="92" applyNumberFormat="1" applyFont="1" applyFill="1" applyBorder="1" applyAlignment="1" applyProtection="1">
      <alignment/>
      <protection/>
    </xf>
    <xf numFmtId="177" fontId="4" fillId="35" borderId="0" xfId="92" applyNumberFormat="1" applyFont="1" applyFill="1">
      <alignment/>
      <protection/>
    </xf>
    <xf numFmtId="37" fontId="3" fillId="22" borderId="0" xfId="92" applyNumberFormat="1" applyFont="1" applyFill="1" applyProtection="1">
      <alignment/>
      <protection/>
    </xf>
    <xf numFmtId="177" fontId="7" fillId="22" borderId="19" xfId="92" applyNumberFormat="1" applyFont="1" applyFill="1" applyBorder="1" applyProtection="1">
      <alignment/>
      <protection/>
    </xf>
    <xf numFmtId="177" fontId="7" fillId="35" borderId="0" xfId="92" applyNumberFormat="1" applyFont="1" applyFill="1" applyBorder="1" applyProtection="1">
      <alignment/>
      <protection/>
    </xf>
    <xf numFmtId="177" fontId="7" fillId="22" borderId="0" xfId="92" applyNumberFormat="1" applyFont="1" applyFill="1" applyBorder="1" applyProtection="1">
      <alignment/>
      <protection/>
    </xf>
    <xf numFmtId="177" fontId="4" fillId="0" borderId="0" xfId="92" applyNumberFormat="1" applyFont="1" applyFill="1" applyBorder="1" applyProtection="1">
      <alignment/>
      <protection/>
    </xf>
    <xf numFmtId="177" fontId="7" fillId="35" borderId="21" xfId="92" applyNumberFormat="1" applyFont="1" applyFill="1" applyBorder="1" applyProtection="1">
      <alignment/>
      <protection/>
    </xf>
    <xf numFmtId="177" fontId="20" fillId="22" borderId="19" xfId="92" applyNumberFormat="1" applyFont="1" applyFill="1" applyBorder="1" applyProtection="1">
      <alignment/>
      <protection/>
    </xf>
    <xf numFmtId="177" fontId="20" fillId="35" borderId="0" xfId="92" applyNumberFormat="1" applyFont="1" applyFill="1" applyBorder="1" applyProtection="1">
      <alignment/>
      <protection/>
    </xf>
    <xf numFmtId="177" fontId="20" fillId="22" borderId="0" xfId="92" applyNumberFormat="1" applyFont="1" applyFill="1" applyBorder="1" applyProtection="1">
      <alignment/>
      <protection/>
    </xf>
    <xf numFmtId="177" fontId="4" fillId="35" borderId="0" xfId="92" applyNumberFormat="1" applyFont="1" applyFill="1" applyBorder="1">
      <alignment/>
      <protection/>
    </xf>
    <xf numFmtId="177" fontId="7" fillId="35" borderId="0" xfId="92" applyNumberFormat="1" applyFont="1" applyFill="1" applyBorder="1" applyProtection="1">
      <alignment/>
      <protection/>
    </xf>
    <xf numFmtId="37" fontId="3" fillId="22" borderId="28" xfId="92" applyNumberFormat="1" applyFont="1" applyFill="1" applyBorder="1" applyProtection="1">
      <alignment/>
      <protection/>
    </xf>
    <xf numFmtId="177" fontId="3" fillId="35" borderId="29" xfId="92" applyNumberFormat="1" applyFont="1" applyFill="1" applyBorder="1" applyProtection="1">
      <alignment/>
      <protection/>
    </xf>
    <xf numFmtId="177" fontId="3" fillId="22" borderId="28" xfId="92" applyNumberFormat="1" applyFont="1" applyFill="1" applyBorder="1" applyProtection="1">
      <alignment/>
      <protection/>
    </xf>
    <xf numFmtId="177" fontId="3" fillId="35" borderId="28" xfId="92" applyNumberFormat="1" applyFont="1" applyFill="1" applyBorder="1" applyProtection="1">
      <alignment/>
      <protection/>
    </xf>
    <xf numFmtId="177" fontId="3" fillId="22" borderId="30" xfId="92" applyNumberFormat="1" applyFont="1" applyFill="1" applyBorder="1" applyProtection="1">
      <alignment/>
      <protection/>
    </xf>
    <xf numFmtId="177" fontId="20" fillId="22" borderId="30" xfId="92" applyNumberFormat="1" applyFont="1" applyFill="1" applyBorder="1" applyProtection="1">
      <alignment/>
      <protection/>
    </xf>
    <xf numFmtId="177" fontId="20" fillId="35" borderId="28" xfId="92" applyNumberFormat="1" applyFont="1" applyFill="1" applyBorder="1" applyProtection="1">
      <alignment/>
      <protection/>
    </xf>
    <xf numFmtId="177" fontId="20" fillId="22" borderId="28" xfId="92" applyNumberFormat="1" applyFont="1" applyFill="1" applyBorder="1" applyProtection="1">
      <alignment/>
      <protection/>
    </xf>
    <xf numFmtId="0" fontId="4" fillId="22" borderId="0" xfId="92" applyFont="1" applyFill="1">
      <alignment/>
      <protection/>
    </xf>
    <xf numFmtId="177" fontId="8" fillId="22" borderId="19" xfId="92" applyNumberFormat="1" applyFont="1" applyFill="1" applyBorder="1" applyProtection="1">
      <alignment/>
      <protection/>
    </xf>
    <xf numFmtId="177" fontId="7" fillId="0" borderId="0" xfId="92" applyNumberFormat="1" applyFont="1" applyFill="1" applyBorder="1" applyProtection="1">
      <alignment/>
      <protection/>
    </xf>
    <xf numFmtId="177" fontId="7" fillId="22" borderId="22" xfId="92" applyNumberFormat="1" applyFont="1" applyFill="1" applyBorder="1" applyProtection="1">
      <alignment/>
      <protection/>
    </xf>
    <xf numFmtId="177" fontId="4" fillId="35" borderId="18" xfId="92" applyNumberFormat="1" applyFont="1" applyFill="1" applyBorder="1">
      <alignment/>
      <protection/>
    </xf>
    <xf numFmtId="177" fontId="4" fillId="22" borderId="0" xfId="92" applyNumberFormat="1" applyFont="1" applyFill="1">
      <alignment/>
      <protection/>
    </xf>
    <xf numFmtId="177" fontId="4" fillId="22" borderId="19" xfId="92" applyNumberFormat="1" applyFont="1" applyFill="1" applyBorder="1">
      <alignment/>
      <protection/>
    </xf>
    <xf numFmtId="177" fontId="4" fillId="22" borderId="0" xfId="92" applyNumberFormat="1" applyFont="1" applyFill="1" applyBorder="1">
      <alignment/>
      <protection/>
    </xf>
    <xf numFmtId="0" fontId="3" fillId="22" borderId="0" xfId="92" applyFont="1" applyFill="1">
      <alignment/>
      <protection/>
    </xf>
    <xf numFmtId="177" fontId="20" fillId="0" borderId="0" xfId="92" applyNumberFormat="1" applyFont="1" applyFill="1" applyBorder="1" applyProtection="1">
      <alignment/>
      <protection/>
    </xf>
    <xf numFmtId="177" fontId="3" fillId="0" borderId="0" xfId="92" applyNumberFormat="1" applyFont="1" applyFill="1" applyBorder="1" applyProtection="1">
      <alignment/>
      <protection/>
    </xf>
    <xf numFmtId="177" fontId="7" fillId="22" borderId="21" xfId="92" applyNumberFormat="1" applyFont="1" applyFill="1" applyBorder="1" applyProtection="1">
      <alignment/>
      <protection/>
    </xf>
    <xf numFmtId="37" fontId="3" fillId="22" borderId="21" xfId="92" applyNumberFormat="1" applyFont="1" applyFill="1" applyBorder="1" applyProtection="1">
      <alignment/>
      <protection/>
    </xf>
    <xf numFmtId="177" fontId="20" fillId="35" borderId="0" xfId="92" applyNumberFormat="1" applyFont="1" applyFill="1" applyBorder="1" applyProtection="1">
      <alignment/>
      <protection/>
    </xf>
    <xf numFmtId="177" fontId="5" fillId="35" borderId="18" xfId="92" applyNumberFormat="1" applyFont="1" applyFill="1" applyBorder="1" applyProtection="1">
      <alignment/>
      <protection/>
    </xf>
    <xf numFmtId="166" fontId="3" fillId="35" borderId="28" xfId="115" applyNumberFormat="1" applyFont="1" applyFill="1" applyBorder="1" applyAlignment="1" applyProtection="1">
      <alignment/>
      <protection/>
    </xf>
    <xf numFmtId="166" fontId="3" fillId="22" borderId="28" xfId="115" applyNumberFormat="1" applyFont="1" applyFill="1" applyBorder="1" applyAlignment="1" applyProtection="1">
      <alignment/>
      <protection/>
    </xf>
    <xf numFmtId="166" fontId="3" fillId="22" borderId="30" xfId="115" applyNumberFormat="1" applyFont="1" applyFill="1" applyBorder="1" applyAlignment="1" applyProtection="1">
      <alignment/>
      <protection/>
    </xf>
    <xf numFmtId="166" fontId="20" fillId="22" borderId="30" xfId="115" applyNumberFormat="1" applyFont="1" applyFill="1" applyBorder="1" applyAlignment="1" applyProtection="1">
      <alignment/>
      <protection/>
    </xf>
    <xf numFmtId="166" fontId="20" fillId="35" borderId="28" xfId="115" applyNumberFormat="1" applyFont="1" applyFill="1" applyBorder="1" applyAlignment="1" applyProtection="1">
      <alignment/>
      <protection/>
    </xf>
    <xf numFmtId="166" fontId="20" fillId="22" borderId="28" xfId="115" applyNumberFormat="1" applyFont="1" applyFill="1" applyBorder="1" applyAlignment="1" applyProtection="1">
      <alignment/>
      <protection/>
    </xf>
    <xf numFmtId="0" fontId="21" fillId="35" borderId="0" xfId="88" applyFont="1" applyFill="1" applyBorder="1">
      <alignment/>
      <protection/>
    </xf>
    <xf numFmtId="37" fontId="4" fillId="35" borderId="0" xfId="92" applyNumberFormat="1" applyFont="1" applyFill="1" applyBorder="1">
      <alignment/>
      <protection/>
    </xf>
    <xf numFmtId="0" fontId="4" fillId="0" borderId="0" xfId="92" applyNumberFormat="1" applyFont="1" applyFill="1">
      <alignment/>
      <protection/>
    </xf>
    <xf numFmtId="164" fontId="22" fillId="38" borderId="0" xfId="113" applyNumberFormat="1" applyFont="1" applyFill="1" applyProtection="1">
      <alignment/>
      <protection/>
    </xf>
    <xf numFmtId="164" fontId="22" fillId="38" borderId="0" xfId="113" applyNumberFormat="1" applyFont="1" applyFill="1" applyBorder="1" applyProtection="1">
      <alignment/>
      <protection/>
    </xf>
    <xf numFmtId="166" fontId="4" fillId="35" borderId="0" xfId="115" applyNumberFormat="1" applyFont="1" applyFill="1" applyBorder="1" applyAlignment="1">
      <alignment/>
    </xf>
    <xf numFmtId="0" fontId="4" fillId="38" borderId="0" xfId="113" applyFont="1" applyFill="1" applyBorder="1" applyProtection="1">
      <alignment/>
      <protection/>
    </xf>
    <xf numFmtId="0" fontId="2" fillId="38" borderId="0" xfId="113" applyFont="1" applyFill="1" applyBorder="1">
      <alignment/>
      <protection/>
    </xf>
    <xf numFmtId="37" fontId="3" fillId="22" borderId="0" xfId="94" applyNumberFormat="1" applyFont="1" applyFill="1" applyBorder="1" applyAlignment="1" applyProtection="1">
      <alignment horizontal="left"/>
      <protection/>
    </xf>
    <xf numFmtId="37" fontId="4" fillId="22" borderId="0" xfId="94" applyNumberFormat="1" applyFont="1" applyFill="1" applyBorder="1" applyAlignment="1" applyProtection="1">
      <alignment horizontal="left"/>
      <protection/>
    </xf>
    <xf numFmtId="37" fontId="4" fillId="22" borderId="19" xfId="94" applyNumberFormat="1" applyFont="1" applyFill="1" applyBorder="1" applyAlignment="1" applyProtection="1">
      <alignment horizontal="left"/>
      <protection/>
    </xf>
    <xf numFmtId="0" fontId="21" fillId="35" borderId="0" xfId="89" applyFont="1" applyFill="1">
      <alignment/>
      <protection/>
    </xf>
    <xf numFmtId="37" fontId="3" fillId="36" borderId="31" xfId="98" applyNumberFormat="1" applyFont="1" applyFill="1" applyBorder="1" applyAlignment="1" applyProtection="1">
      <alignment horizontal="center"/>
      <protection/>
    </xf>
    <xf numFmtId="37" fontId="4" fillId="22" borderId="21" xfId="94" applyNumberFormat="1" applyFont="1" applyFill="1" applyBorder="1" applyAlignment="1" applyProtection="1">
      <alignment horizontal="left"/>
      <protection/>
    </xf>
    <xf numFmtId="37" fontId="4" fillId="22" borderId="21" xfId="94" applyNumberFormat="1" applyFont="1" applyFill="1" applyBorder="1" applyAlignment="1" applyProtection="1">
      <alignment horizontal="left"/>
      <protection/>
    </xf>
    <xf numFmtId="37" fontId="4" fillId="36" borderId="32" xfId="98" applyNumberFormat="1" applyFont="1" applyFill="1" applyBorder="1" applyAlignment="1" applyProtection="1">
      <alignment horizontal="center"/>
      <protection/>
    </xf>
    <xf numFmtId="37" fontId="4" fillId="36" borderId="22" xfId="98" applyNumberFormat="1" applyFont="1" applyFill="1" applyBorder="1" applyAlignment="1" applyProtection="1">
      <alignment horizontal="center"/>
      <protection/>
    </xf>
    <xf numFmtId="0" fontId="21" fillId="22" borderId="0" xfId="89" applyFont="1" applyFill="1" applyBorder="1">
      <alignment/>
      <protection/>
    </xf>
    <xf numFmtId="37" fontId="21" fillId="22" borderId="0" xfId="89" applyNumberFormat="1" applyFont="1" applyFill="1" applyBorder="1" applyProtection="1">
      <alignment/>
      <protection/>
    </xf>
    <xf numFmtId="0" fontId="21" fillId="35" borderId="31" xfId="89" applyFont="1" applyFill="1" applyBorder="1">
      <alignment/>
      <protection/>
    </xf>
    <xf numFmtId="0" fontId="21" fillId="35" borderId="0" xfId="89" applyFont="1" applyFill="1" applyBorder="1">
      <alignment/>
      <protection/>
    </xf>
    <xf numFmtId="0" fontId="21" fillId="22" borderId="19" xfId="89" applyFont="1" applyFill="1" applyBorder="1">
      <alignment/>
      <protection/>
    </xf>
    <xf numFmtId="0" fontId="23" fillId="22" borderId="0" xfId="89" applyFont="1" applyFill="1" applyBorder="1">
      <alignment/>
      <protection/>
    </xf>
    <xf numFmtId="177" fontId="21" fillId="35" borderId="31" xfId="89" applyNumberFormat="1" applyFont="1" applyFill="1" applyBorder="1" applyProtection="1">
      <alignment/>
      <protection/>
    </xf>
    <xf numFmtId="177" fontId="21" fillId="22" borderId="0" xfId="89" applyNumberFormat="1" applyFont="1" applyFill="1" applyBorder="1" applyProtection="1">
      <alignment/>
      <protection/>
    </xf>
    <xf numFmtId="177" fontId="21" fillId="35" borderId="0" xfId="89" applyNumberFormat="1" applyFont="1" applyFill="1" applyBorder="1" applyProtection="1">
      <alignment/>
      <protection/>
    </xf>
    <xf numFmtId="177" fontId="21" fillId="22" borderId="19" xfId="89" applyNumberFormat="1" applyFont="1" applyFill="1" applyBorder="1" applyProtection="1">
      <alignment/>
      <protection/>
    </xf>
    <xf numFmtId="0" fontId="21" fillId="22" borderId="33" xfId="89" applyFont="1" applyFill="1" applyBorder="1">
      <alignment/>
      <protection/>
    </xf>
    <xf numFmtId="177" fontId="21" fillId="35" borderId="34" xfId="89" applyNumberFormat="1" applyFont="1" applyFill="1" applyBorder="1" applyProtection="1">
      <alignment/>
      <protection/>
    </xf>
    <xf numFmtId="177" fontId="21" fillId="22" borderId="33" xfId="89" applyNumberFormat="1" applyFont="1" applyFill="1" applyBorder="1" applyProtection="1">
      <alignment/>
      <protection/>
    </xf>
    <xf numFmtId="177" fontId="21" fillId="35" borderId="33" xfId="89" applyNumberFormat="1" applyFont="1" applyFill="1" applyBorder="1" applyProtection="1">
      <alignment/>
      <protection/>
    </xf>
    <xf numFmtId="177" fontId="21" fillId="22" borderId="35" xfId="89" applyNumberFormat="1" applyFont="1" applyFill="1" applyBorder="1" applyProtection="1">
      <alignment/>
      <protection/>
    </xf>
    <xf numFmtId="177" fontId="2" fillId="35" borderId="0" xfId="89" applyNumberFormat="1" applyFont="1" applyFill="1" applyBorder="1">
      <alignment/>
      <protection/>
    </xf>
    <xf numFmtId="177" fontId="24" fillId="35" borderId="31" xfId="89" applyNumberFormat="1" applyFont="1" applyFill="1" applyBorder="1" applyProtection="1">
      <alignment/>
      <protection/>
    </xf>
    <xf numFmtId="177" fontId="24" fillId="22" borderId="0" xfId="89" applyNumberFormat="1" applyFont="1" applyFill="1" applyBorder="1" applyProtection="1">
      <alignment/>
      <protection/>
    </xf>
    <xf numFmtId="177" fontId="24" fillId="35" borderId="0" xfId="89" applyNumberFormat="1" applyFont="1" applyFill="1" applyBorder="1" applyProtection="1">
      <alignment/>
      <protection/>
    </xf>
    <xf numFmtId="177" fontId="24" fillId="22" borderId="19" xfId="89" applyNumberFormat="1" applyFont="1" applyFill="1" applyBorder="1" applyProtection="1">
      <alignment/>
      <protection/>
    </xf>
    <xf numFmtId="177" fontId="25" fillId="22" borderId="19" xfId="89" applyNumberFormat="1" applyFont="1" applyFill="1" applyBorder="1" applyProtection="1">
      <alignment/>
      <protection/>
    </xf>
    <xf numFmtId="177" fontId="25" fillId="35" borderId="0" xfId="89" applyNumberFormat="1" applyFont="1" applyFill="1" applyBorder="1" applyProtection="1">
      <alignment/>
      <protection/>
    </xf>
    <xf numFmtId="177" fontId="25" fillId="22" borderId="0" xfId="89" applyNumberFormat="1" applyFont="1" applyFill="1" applyBorder="1" applyProtection="1">
      <alignment/>
      <protection/>
    </xf>
    <xf numFmtId="177" fontId="11" fillId="35" borderId="0" xfId="89" applyNumberFormat="1" applyFont="1" applyFill="1" applyBorder="1" applyProtection="1">
      <alignment/>
      <protection/>
    </xf>
    <xf numFmtId="164" fontId="21" fillId="22" borderId="0" xfId="89" applyNumberFormat="1" applyFont="1" applyFill="1" applyBorder="1" applyProtection="1">
      <alignment/>
      <protection/>
    </xf>
    <xf numFmtId="177" fontId="21" fillId="35" borderId="0" xfId="89" applyNumberFormat="1" applyFont="1" applyFill="1" applyBorder="1">
      <alignment/>
      <protection/>
    </xf>
    <xf numFmtId="0" fontId="21" fillId="22" borderId="0" xfId="89" applyFont="1" applyFill="1" applyBorder="1" applyAlignment="1">
      <alignment vertical="top"/>
      <protection/>
    </xf>
    <xf numFmtId="0" fontId="11" fillId="22" borderId="0" xfId="89" applyFont="1" applyFill="1" applyBorder="1">
      <alignment/>
      <protection/>
    </xf>
    <xf numFmtId="177" fontId="25" fillId="0" borderId="0" xfId="89" applyNumberFormat="1" applyFont="1" applyFill="1" applyBorder="1" applyProtection="1">
      <alignment/>
      <protection/>
    </xf>
    <xf numFmtId="0" fontId="21" fillId="22" borderId="36" xfId="89" applyFont="1" applyFill="1" applyBorder="1">
      <alignment/>
      <protection/>
    </xf>
    <xf numFmtId="0" fontId="23" fillId="22" borderId="36" xfId="89" applyFont="1" applyFill="1" applyBorder="1">
      <alignment/>
      <protection/>
    </xf>
    <xf numFmtId="177" fontId="24" fillId="0" borderId="37" xfId="89" applyNumberFormat="1" applyFont="1" applyFill="1" applyBorder="1" applyProtection="1">
      <alignment/>
      <protection/>
    </xf>
    <xf numFmtId="177" fontId="24" fillId="22" borderId="36" xfId="89" applyNumberFormat="1" applyFont="1" applyFill="1" applyBorder="1" applyProtection="1">
      <alignment/>
      <protection/>
    </xf>
    <xf numFmtId="177" fontId="24" fillId="35" borderId="36" xfId="89" applyNumberFormat="1" applyFont="1" applyFill="1" applyBorder="1" applyProtection="1">
      <alignment/>
      <protection/>
    </xf>
    <xf numFmtId="177" fontId="24" fillId="22" borderId="38" xfId="89" applyNumberFormat="1" applyFont="1" applyFill="1" applyBorder="1" applyProtection="1">
      <alignment/>
      <protection/>
    </xf>
    <xf numFmtId="0" fontId="2" fillId="35" borderId="0" xfId="89" applyFont="1" applyFill="1" applyBorder="1">
      <alignment/>
      <protection/>
    </xf>
    <xf numFmtId="0" fontId="21" fillId="0" borderId="0" xfId="88" applyFont="1" applyFill="1">
      <alignment/>
      <protection/>
    </xf>
    <xf numFmtId="178" fontId="21" fillId="35" borderId="0" xfId="89" applyNumberFormat="1" applyFont="1" applyFill="1" applyBorder="1">
      <alignment/>
      <protection/>
    </xf>
    <xf numFmtId="37" fontId="24" fillId="22" borderId="0" xfId="94" applyNumberFormat="1" applyFont="1" applyFill="1" applyBorder="1" applyAlignment="1" applyProtection="1">
      <alignment horizontal="left"/>
      <protection/>
    </xf>
    <xf numFmtId="0" fontId="0" fillId="22" borderId="0" xfId="0" applyFill="1" applyBorder="1" applyAlignment="1">
      <alignment/>
    </xf>
    <xf numFmtId="0" fontId="24" fillId="39" borderId="19" xfId="95" applyFont="1" applyFill="1" applyBorder="1">
      <alignment/>
      <protection/>
    </xf>
    <xf numFmtId="0" fontId="3" fillId="22" borderId="0" xfId="97" applyFont="1" applyFill="1" applyBorder="1" applyAlignment="1">
      <alignment horizontal="center"/>
      <protection/>
    </xf>
    <xf numFmtId="165" fontId="21" fillId="35" borderId="0" xfId="96" applyFont="1" applyFill="1" applyBorder="1">
      <alignment/>
      <protection/>
    </xf>
    <xf numFmtId="0" fontId="24" fillId="22" borderId="0" xfId="95" applyFont="1" applyFill="1" applyBorder="1" applyAlignment="1" applyProtection="1">
      <alignment horizontal="left"/>
      <protection/>
    </xf>
    <xf numFmtId="0" fontId="21" fillId="39" borderId="19" xfId="95" applyFont="1" applyFill="1" applyBorder="1">
      <alignment/>
      <protection/>
    </xf>
    <xf numFmtId="37" fontId="4" fillId="22" borderId="0" xfId="97" applyNumberFormat="1" applyFont="1" applyFill="1" applyBorder="1" applyAlignment="1" applyProtection="1">
      <alignment horizontal="center"/>
      <protection/>
    </xf>
    <xf numFmtId="37" fontId="7" fillId="22" borderId="0" xfId="97" applyNumberFormat="1" applyFont="1" applyFill="1" applyBorder="1" applyAlignment="1" applyProtection="1">
      <alignment horizontal="center"/>
      <protection/>
    </xf>
    <xf numFmtId="37" fontId="7" fillId="22" borderId="19" xfId="97" applyNumberFormat="1" applyFont="1" applyFill="1" applyBorder="1" applyAlignment="1" applyProtection="1">
      <alignment horizontal="center"/>
      <protection/>
    </xf>
    <xf numFmtId="37" fontId="7" fillId="22" borderId="18" xfId="97" applyNumberFormat="1" applyFont="1" applyFill="1" applyBorder="1" applyAlignment="1" applyProtection="1">
      <alignment horizontal="center"/>
      <protection/>
    </xf>
    <xf numFmtId="0" fontId="21" fillId="39" borderId="21" xfId="97" applyFont="1" applyFill="1" applyBorder="1">
      <alignment/>
      <protection/>
    </xf>
    <xf numFmtId="0" fontId="0" fillId="22" borderId="21" xfId="0" applyFill="1" applyBorder="1" applyAlignment="1">
      <alignment/>
    </xf>
    <xf numFmtId="0" fontId="21" fillId="39" borderId="22" xfId="95" applyFont="1" applyFill="1" applyBorder="1">
      <alignment/>
      <protection/>
    </xf>
    <xf numFmtId="0" fontId="21" fillId="22" borderId="0" xfId="0" applyFont="1" applyFill="1" applyBorder="1" applyAlignment="1">
      <alignment vertical="top"/>
    </xf>
    <xf numFmtId="0" fontId="21" fillId="22" borderId="19" xfId="0" applyFont="1" applyFill="1" applyBorder="1" applyAlignment="1">
      <alignment vertical="top"/>
    </xf>
    <xf numFmtId="37" fontId="11" fillId="22" borderId="0" xfId="96" applyNumberFormat="1" applyFont="1" applyFill="1" applyBorder="1" applyAlignment="1" applyProtection="1">
      <alignment horizontal="right"/>
      <protection/>
    </xf>
    <xf numFmtId="37" fontId="11" fillId="22" borderId="19" xfId="96" applyNumberFormat="1" applyFont="1" applyFill="1" applyBorder="1" applyAlignment="1" applyProtection="1">
      <alignment horizontal="right"/>
      <protection/>
    </xf>
    <xf numFmtId="0" fontId="26" fillId="22" borderId="0" xfId="0" applyNumberFormat="1" applyFont="1" applyFill="1" applyBorder="1" applyAlignment="1">
      <alignment vertical="center"/>
    </xf>
    <xf numFmtId="0" fontId="24" fillId="22" borderId="19" xfId="0" applyNumberFormat="1" applyFont="1" applyFill="1" applyBorder="1" applyAlignment="1">
      <alignment vertical="center"/>
    </xf>
    <xf numFmtId="165" fontId="21" fillId="22" borderId="0" xfId="96" applyFont="1" applyFill="1" applyBorder="1">
      <alignment/>
      <protection/>
    </xf>
    <xf numFmtId="165" fontId="21" fillId="22" borderId="19" xfId="96" applyFont="1" applyFill="1" applyBorder="1">
      <alignment/>
      <protection/>
    </xf>
    <xf numFmtId="0" fontId="24" fillId="22" borderId="0" xfId="0" applyNumberFormat="1" applyFont="1" applyFill="1" applyBorder="1" applyAlignment="1">
      <alignment vertical="center"/>
    </xf>
    <xf numFmtId="37" fontId="11" fillId="22" borderId="0" xfId="96" applyNumberFormat="1" applyFont="1" applyFill="1" applyBorder="1" applyAlignment="1" applyProtection="1">
      <alignment horizontal="center"/>
      <protection/>
    </xf>
    <xf numFmtId="37" fontId="11" fillId="22" borderId="19" xfId="96" applyNumberFormat="1" applyFont="1" applyFill="1" applyBorder="1" applyAlignment="1" applyProtection="1">
      <alignment horizontal="center"/>
      <protection/>
    </xf>
    <xf numFmtId="0" fontId="21" fillId="22" borderId="0" xfId="0" applyFont="1" applyFill="1" applyBorder="1" applyAlignment="1">
      <alignment/>
    </xf>
    <xf numFmtId="0" fontId="21" fillId="22" borderId="19" xfId="0" applyNumberFormat="1" applyFont="1" applyFill="1" applyBorder="1" applyAlignment="1">
      <alignment vertical="center"/>
    </xf>
    <xf numFmtId="3" fontId="21" fillId="35" borderId="0" xfId="96" applyNumberFormat="1" applyFont="1" applyFill="1" applyBorder="1" applyAlignment="1">
      <alignment horizontal="right"/>
      <protection/>
    </xf>
    <xf numFmtId="3" fontId="11" fillId="22" borderId="0" xfId="96" applyNumberFormat="1" applyFont="1" applyFill="1" applyBorder="1" applyAlignment="1" applyProtection="1">
      <alignment horizontal="right"/>
      <protection/>
    </xf>
    <xf numFmtId="3" fontId="11" fillId="22" borderId="19" xfId="96" applyNumberFormat="1" applyFont="1" applyFill="1" applyBorder="1" applyAlignment="1" applyProtection="1">
      <alignment horizontal="right"/>
      <protection/>
    </xf>
    <xf numFmtId="3" fontId="11" fillId="35" borderId="0" xfId="96" applyNumberFormat="1" applyFont="1" applyFill="1" applyBorder="1" applyAlignment="1" applyProtection="1">
      <alignment horizontal="right"/>
      <protection/>
    </xf>
    <xf numFmtId="3" fontId="11" fillId="0" borderId="0" xfId="96" applyNumberFormat="1" applyFont="1" applyFill="1" applyBorder="1" applyAlignment="1" applyProtection="1">
      <alignment horizontal="right"/>
      <protection/>
    </xf>
    <xf numFmtId="0" fontId="21" fillId="22" borderId="19" xfId="0" applyFont="1" applyFill="1" applyBorder="1" applyAlignment="1">
      <alignment/>
    </xf>
    <xf numFmtId="3" fontId="23" fillId="35" borderId="0" xfId="96" applyNumberFormat="1" applyFont="1" applyFill="1" applyBorder="1" applyAlignment="1" applyProtection="1">
      <alignment horizontal="right"/>
      <protection/>
    </xf>
    <xf numFmtId="3" fontId="23" fillId="22" borderId="0" xfId="96" applyNumberFormat="1" applyFont="1" applyFill="1" applyBorder="1" applyAlignment="1" applyProtection="1">
      <alignment horizontal="right"/>
      <protection/>
    </xf>
    <xf numFmtId="3" fontId="23" fillId="22" borderId="19" xfId="96" applyNumberFormat="1" applyFont="1" applyFill="1" applyBorder="1" applyAlignment="1" applyProtection="1">
      <alignment horizontal="right"/>
      <protection/>
    </xf>
    <xf numFmtId="165" fontId="24" fillId="35" borderId="0" xfId="96" applyFont="1" applyFill="1" applyBorder="1">
      <alignment/>
      <protection/>
    </xf>
    <xf numFmtId="0" fontId="21" fillId="22" borderId="0" xfId="0" applyFont="1" applyFill="1" applyBorder="1" applyAlignment="1">
      <alignment wrapText="1"/>
    </xf>
    <xf numFmtId="165" fontId="24" fillId="22" borderId="0" xfId="96" applyFont="1" applyFill="1" applyBorder="1">
      <alignment/>
      <protection/>
    </xf>
    <xf numFmtId="3" fontId="21" fillId="22" borderId="0" xfId="0" applyNumberFormat="1" applyFont="1" applyFill="1" applyBorder="1" applyAlignment="1">
      <alignment horizontal="right"/>
    </xf>
    <xf numFmtId="0" fontId="21" fillId="22" borderId="19" xfId="0" applyFont="1" applyFill="1" applyBorder="1" applyAlignment="1">
      <alignment wrapText="1"/>
    </xf>
    <xf numFmtId="3" fontId="21" fillId="22" borderId="19" xfId="0" applyNumberFormat="1" applyFont="1" applyFill="1" applyBorder="1" applyAlignment="1">
      <alignment horizontal="right"/>
    </xf>
    <xf numFmtId="0" fontId="3" fillId="22" borderId="0" xfId="95" applyFont="1" applyFill="1" applyBorder="1">
      <alignment/>
      <protection/>
    </xf>
    <xf numFmtId="3" fontId="24" fillId="22" borderId="0" xfId="96" applyNumberFormat="1" applyFont="1" applyFill="1" applyBorder="1" applyAlignment="1">
      <alignment horizontal="right"/>
      <protection/>
    </xf>
    <xf numFmtId="3" fontId="24" fillId="22" borderId="19" xfId="96" applyNumberFormat="1" applyFont="1" applyFill="1" applyBorder="1" applyAlignment="1">
      <alignment horizontal="right"/>
      <protection/>
    </xf>
    <xf numFmtId="3" fontId="21" fillId="22" borderId="0" xfId="96" applyNumberFormat="1" applyFont="1" applyFill="1" applyBorder="1" applyAlignment="1">
      <alignment horizontal="right"/>
      <protection/>
    </xf>
    <xf numFmtId="3" fontId="21" fillId="22" borderId="19" xfId="96" applyNumberFormat="1" applyFont="1" applyFill="1" applyBorder="1" applyAlignment="1">
      <alignment horizontal="right"/>
      <protection/>
    </xf>
    <xf numFmtId="0" fontId="24" fillId="22" borderId="21" xfId="0" applyNumberFormat="1" applyFont="1" applyFill="1" applyBorder="1" applyAlignment="1">
      <alignment vertical="center"/>
    </xf>
    <xf numFmtId="165" fontId="21" fillId="22" borderId="21" xfId="96" applyFont="1" applyFill="1" applyBorder="1">
      <alignment/>
      <protection/>
    </xf>
    <xf numFmtId="0" fontId="24" fillId="22" borderId="22" xfId="0" applyNumberFormat="1" applyFont="1" applyFill="1" applyBorder="1" applyAlignment="1">
      <alignment vertical="center"/>
    </xf>
    <xf numFmtId="3" fontId="23" fillId="35" borderId="21" xfId="96" applyNumberFormat="1" applyFont="1" applyFill="1" applyBorder="1" applyAlignment="1" applyProtection="1">
      <alignment horizontal="right"/>
      <protection/>
    </xf>
    <xf numFmtId="3" fontId="23" fillId="22" borderId="21" xfId="96" applyNumberFormat="1" applyFont="1" applyFill="1" applyBorder="1" applyAlignment="1" applyProtection="1">
      <alignment horizontal="right"/>
      <protection/>
    </xf>
    <xf numFmtId="3" fontId="23" fillId="22" borderId="22" xfId="96" applyNumberFormat="1" applyFont="1" applyFill="1" applyBorder="1" applyAlignment="1" applyProtection="1">
      <alignment horizontal="right"/>
      <protection/>
    </xf>
    <xf numFmtId="3" fontId="23" fillId="0" borderId="21" xfId="96" applyNumberFormat="1" applyFont="1" applyFill="1" applyBorder="1" applyAlignment="1" applyProtection="1">
      <alignment horizontal="right"/>
      <protection/>
    </xf>
    <xf numFmtId="177" fontId="11" fillId="35" borderId="0" xfId="96" applyNumberFormat="1" applyFont="1" applyFill="1" applyBorder="1" applyAlignment="1" applyProtection="1">
      <alignment horizontal="right"/>
      <protection/>
    </xf>
    <xf numFmtId="0" fontId="3" fillId="22" borderId="0" xfId="95" applyFont="1" applyFill="1" applyBorder="1">
      <alignment/>
      <protection/>
    </xf>
    <xf numFmtId="0" fontId="24" fillId="22" borderId="19" xfId="0" applyFont="1" applyFill="1" applyBorder="1" applyAlignment="1">
      <alignment/>
    </xf>
    <xf numFmtId="177" fontId="23" fillId="35" borderId="0" xfId="96" applyNumberFormat="1" applyFont="1" applyFill="1" applyBorder="1" applyAlignment="1" applyProtection="1">
      <alignment horizontal="right"/>
      <protection/>
    </xf>
    <xf numFmtId="177" fontId="11" fillId="22" borderId="19" xfId="96" applyNumberFormat="1" applyFont="1" applyFill="1" applyBorder="1" applyAlignment="1" applyProtection="1">
      <alignment horizontal="right"/>
      <protection/>
    </xf>
    <xf numFmtId="0" fontId="24" fillId="22" borderId="0" xfId="0" applyFont="1" applyFill="1" applyBorder="1" applyAlignment="1">
      <alignment wrapText="1"/>
    </xf>
    <xf numFmtId="177" fontId="11" fillId="22" borderId="0" xfId="96" applyNumberFormat="1" applyFont="1" applyFill="1" applyBorder="1" applyAlignment="1" applyProtection="1">
      <alignment horizontal="right"/>
      <protection/>
    </xf>
    <xf numFmtId="0" fontId="4" fillId="22" borderId="0" xfId="95" applyFont="1" applyFill="1" applyBorder="1">
      <alignment/>
      <protection/>
    </xf>
    <xf numFmtId="177" fontId="23" fillId="22" borderId="0" xfId="96" applyNumberFormat="1" applyFont="1" applyFill="1" applyBorder="1" applyAlignment="1" applyProtection="1">
      <alignment horizontal="right"/>
      <protection/>
    </xf>
    <xf numFmtId="177" fontId="23" fillId="22" borderId="19" xfId="96" applyNumberFormat="1" applyFont="1" applyFill="1" applyBorder="1" applyAlignment="1" applyProtection="1">
      <alignment horizontal="right"/>
      <protection/>
    </xf>
    <xf numFmtId="0" fontId="24" fillId="22" borderId="0" xfId="0" applyFont="1" applyFill="1" applyBorder="1" applyAlignment="1">
      <alignment/>
    </xf>
    <xf numFmtId="3" fontId="24" fillId="35" borderId="0" xfId="96" applyNumberFormat="1" applyFont="1" applyFill="1" applyBorder="1">
      <alignment/>
      <protection/>
    </xf>
    <xf numFmtId="3" fontId="24" fillId="22" borderId="0" xfId="96" applyNumberFormat="1" applyFont="1" applyFill="1" applyBorder="1">
      <alignment/>
      <protection/>
    </xf>
    <xf numFmtId="3" fontId="24" fillId="22" borderId="0" xfId="0" applyNumberFormat="1" applyFont="1" applyFill="1" applyBorder="1" applyAlignment="1">
      <alignment/>
    </xf>
    <xf numFmtId="37" fontId="11" fillId="22" borderId="19" xfId="96" applyNumberFormat="1" applyFont="1" applyFill="1" applyBorder="1" applyProtection="1">
      <alignment/>
      <protection/>
    </xf>
    <xf numFmtId="37" fontId="21" fillId="22" borderId="19" xfId="96" applyNumberFormat="1" applyFont="1" applyFill="1" applyBorder="1" applyProtection="1">
      <alignment/>
      <protection/>
    </xf>
    <xf numFmtId="177" fontId="25" fillId="22" borderId="19" xfId="96" applyNumberFormat="1" applyFont="1" applyFill="1" applyBorder="1" applyAlignment="1" applyProtection="1">
      <alignment horizontal="right"/>
      <protection/>
    </xf>
    <xf numFmtId="177" fontId="25" fillId="35" borderId="0" xfId="96" applyNumberFormat="1" applyFont="1" applyFill="1" applyBorder="1" applyAlignment="1" applyProtection="1">
      <alignment horizontal="right"/>
      <protection/>
    </xf>
    <xf numFmtId="177" fontId="25" fillId="22" borderId="0" xfId="96" applyNumberFormat="1" applyFont="1" applyFill="1" applyBorder="1" applyAlignment="1" applyProtection="1">
      <alignment horizontal="right"/>
      <protection/>
    </xf>
    <xf numFmtId="165" fontId="24" fillId="22" borderId="19" xfId="96" applyFont="1" applyFill="1" applyBorder="1">
      <alignment/>
      <protection/>
    </xf>
    <xf numFmtId="177" fontId="27" fillId="22" borderId="19" xfId="96" applyNumberFormat="1" applyFont="1" applyFill="1" applyBorder="1" applyAlignment="1" applyProtection="1">
      <alignment horizontal="right"/>
      <protection/>
    </xf>
    <xf numFmtId="177" fontId="27" fillId="35" borderId="0" xfId="96" applyNumberFormat="1" applyFont="1" applyFill="1" applyBorder="1" applyAlignment="1" applyProtection="1">
      <alignment horizontal="right"/>
      <protection/>
    </xf>
    <xf numFmtId="177" fontId="27" fillId="22" borderId="0" xfId="96" applyNumberFormat="1" applyFont="1" applyFill="1" applyBorder="1" applyAlignment="1" applyProtection="1">
      <alignment horizontal="right"/>
      <protection/>
    </xf>
    <xf numFmtId="37" fontId="23" fillId="22" borderId="0" xfId="96" applyNumberFormat="1" applyFont="1" applyFill="1" applyBorder="1" applyProtection="1">
      <alignment/>
      <protection/>
    </xf>
    <xf numFmtId="3" fontId="27" fillId="35" borderId="21" xfId="96" applyNumberFormat="1" applyFont="1" applyFill="1" applyBorder="1" applyAlignment="1" applyProtection="1">
      <alignment horizontal="right"/>
      <protection/>
    </xf>
    <xf numFmtId="3" fontId="27" fillId="22" borderId="21" xfId="96" applyNumberFormat="1" applyFont="1" applyFill="1" applyBorder="1" applyAlignment="1" applyProtection="1">
      <alignment horizontal="right"/>
      <protection/>
    </xf>
    <xf numFmtId="3" fontId="27" fillId="22" borderId="22" xfId="96" applyNumberFormat="1" applyFont="1" applyFill="1" applyBorder="1" applyAlignment="1" applyProtection="1">
      <alignment horizontal="right"/>
      <protection/>
    </xf>
    <xf numFmtId="3" fontId="24" fillId="22" borderId="21" xfId="96" applyNumberFormat="1" applyFont="1" applyFill="1" applyBorder="1" applyAlignment="1" applyProtection="1">
      <alignment horizontal="right"/>
      <protection/>
    </xf>
    <xf numFmtId="177" fontId="23" fillId="35" borderId="18" xfId="96" applyNumberFormat="1" applyFont="1" applyFill="1" applyBorder="1" applyAlignment="1" applyProtection="1">
      <alignment horizontal="right"/>
      <protection/>
    </xf>
    <xf numFmtId="177" fontId="23" fillId="0" borderId="0" xfId="96" applyNumberFormat="1" applyFont="1" applyFill="1" applyBorder="1" applyAlignment="1" applyProtection="1">
      <alignment horizontal="right"/>
      <protection/>
    </xf>
    <xf numFmtId="0" fontId="4" fillId="22" borderId="19" xfId="95" applyFont="1" applyFill="1" applyBorder="1">
      <alignment/>
      <protection/>
    </xf>
    <xf numFmtId="37" fontId="3" fillId="22" borderId="0" xfId="95" applyNumberFormat="1" applyFont="1" applyFill="1" applyBorder="1" applyAlignment="1" applyProtection="1">
      <alignment horizontal="left"/>
      <protection/>
    </xf>
    <xf numFmtId="3" fontId="21" fillId="22" borderId="0" xfId="0" applyNumberFormat="1" applyFont="1" applyFill="1" applyBorder="1" applyAlignment="1">
      <alignment/>
    </xf>
    <xf numFmtId="0" fontId="21" fillId="35" borderId="0" xfId="0" applyFont="1" applyFill="1" applyBorder="1" applyAlignment="1">
      <alignment/>
    </xf>
    <xf numFmtId="3" fontId="21" fillId="22" borderId="19" xfId="0" applyNumberFormat="1" applyFont="1" applyFill="1" applyBorder="1" applyAlignment="1">
      <alignment/>
    </xf>
    <xf numFmtId="0" fontId="24" fillId="35" borderId="0" xfId="0" applyFont="1" applyFill="1" applyBorder="1" applyAlignment="1">
      <alignment/>
    </xf>
    <xf numFmtId="3" fontId="24" fillId="35" borderId="0" xfId="0" applyNumberFormat="1" applyFont="1" applyFill="1" applyBorder="1" applyAlignment="1">
      <alignment/>
    </xf>
    <xf numFmtId="3" fontId="24" fillId="22" borderId="19" xfId="0" applyNumberFormat="1" applyFont="1" applyFill="1" applyBorder="1" applyAlignment="1">
      <alignment/>
    </xf>
    <xf numFmtId="177" fontId="23" fillId="35" borderId="0" xfId="96" applyNumberFormat="1" applyFont="1" applyFill="1" applyBorder="1" applyProtection="1">
      <alignment/>
      <protection/>
    </xf>
    <xf numFmtId="177" fontId="24" fillId="35" borderId="0" xfId="96" applyNumberFormat="1" applyFont="1" applyFill="1" applyBorder="1" applyAlignment="1" applyProtection="1">
      <alignment horizontal="right"/>
      <protection/>
    </xf>
    <xf numFmtId="15" fontId="24" fillId="22" borderId="0" xfId="88" applyNumberFormat="1" applyFont="1" applyFill="1" applyBorder="1" applyAlignment="1">
      <alignment horizontal="left"/>
      <protection/>
    </xf>
    <xf numFmtId="3" fontId="4" fillId="35" borderId="0" xfId="95" applyNumberFormat="1" applyFont="1" applyFill="1" applyBorder="1">
      <alignment/>
      <protection/>
    </xf>
    <xf numFmtId="3" fontId="4" fillId="22" borderId="0" xfId="95" applyNumberFormat="1" applyFont="1" applyFill="1" applyBorder="1">
      <alignment/>
      <protection/>
    </xf>
    <xf numFmtId="3" fontId="4" fillId="22" borderId="19" xfId="95" applyNumberFormat="1" applyFont="1" applyFill="1" applyBorder="1">
      <alignment/>
      <protection/>
    </xf>
    <xf numFmtId="0" fontId="24" fillId="22" borderId="0" xfId="95" applyFont="1" applyFill="1" applyBorder="1">
      <alignment/>
      <protection/>
    </xf>
    <xf numFmtId="0" fontId="9" fillId="22" borderId="0" xfId="0" applyFont="1" applyFill="1" applyBorder="1" applyAlignment="1">
      <alignment/>
    </xf>
    <xf numFmtId="2" fontId="24" fillId="35" borderId="0" xfId="0" applyNumberFormat="1" applyFont="1" applyFill="1" applyBorder="1" applyAlignment="1">
      <alignment/>
    </xf>
    <xf numFmtId="2" fontId="24" fillId="22" borderId="0" xfId="0" applyNumberFormat="1" applyFont="1" applyFill="1" applyBorder="1" applyAlignment="1">
      <alignment/>
    </xf>
    <xf numFmtId="2" fontId="24" fillId="22" borderId="19" xfId="0" applyNumberFormat="1" applyFont="1" applyFill="1" applyBorder="1" applyAlignment="1">
      <alignment/>
    </xf>
    <xf numFmtId="0" fontId="24" fillId="22" borderId="21" xfId="95" applyFont="1" applyFill="1" applyBorder="1">
      <alignment/>
      <protection/>
    </xf>
    <xf numFmtId="0" fontId="9" fillId="22" borderId="21" xfId="0" applyFont="1" applyFill="1" applyBorder="1" applyAlignment="1">
      <alignment/>
    </xf>
    <xf numFmtId="2" fontId="24" fillId="35" borderId="21" xfId="0" applyNumberFormat="1" applyFont="1" applyFill="1" applyBorder="1" applyAlignment="1">
      <alignment/>
    </xf>
    <xf numFmtId="2" fontId="24" fillId="22" borderId="21" xfId="0" applyNumberFormat="1" applyFont="1" applyFill="1" applyBorder="1" applyAlignment="1">
      <alignment/>
    </xf>
    <xf numFmtId="2" fontId="24" fillId="22" borderId="22" xfId="0" applyNumberFormat="1" applyFont="1" applyFill="1" applyBorder="1" applyAlignment="1">
      <alignment/>
    </xf>
    <xf numFmtId="3" fontId="21" fillId="35" borderId="0" xfId="0" applyNumberFormat="1" applyFont="1" applyFill="1" applyBorder="1" applyAlignment="1">
      <alignment/>
    </xf>
    <xf numFmtId="0" fontId="28" fillId="22" borderId="0" xfId="88" applyFont="1" applyFill="1" applyAlignment="1">
      <alignment horizontal="left"/>
      <protection/>
    </xf>
    <xf numFmtId="164" fontId="24" fillId="22" borderId="0" xfId="88" applyNumberFormat="1" applyFont="1" applyFill="1" applyBorder="1" applyAlignment="1" quotePrefix="1">
      <alignment horizontal="center"/>
      <protection/>
    </xf>
    <xf numFmtId="179" fontId="24" fillId="22" borderId="0" xfId="88" applyNumberFormat="1" applyFont="1" applyFill="1" applyBorder="1" applyAlignment="1" quotePrefix="1">
      <alignment horizontal="center"/>
      <protection/>
    </xf>
    <xf numFmtId="164" fontId="24" fillId="22" borderId="19" xfId="88" applyNumberFormat="1" applyFont="1" applyFill="1" applyBorder="1" applyAlignment="1" quotePrefix="1">
      <alignment horizontal="center"/>
      <protection/>
    </xf>
    <xf numFmtId="0" fontId="2" fillId="0" borderId="0" xfId="88" applyBorder="1">
      <alignment/>
      <protection/>
    </xf>
    <xf numFmtId="0" fontId="26" fillId="22" borderId="0" xfId="88" applyFont="1" applyFill="1" applyBorder="1">
      <alignment/>
      <protection/>
    </xf>
    <xf numFmtId="164" fontId="24" fillId="22" borderId="0" xfId="88" applyNumberFormat="1" applyFont="1" applyFill="1" applyBorder="1">
      <alignment/>
      <protection/>
    </xf>
    <xf numFmtId="164" fontId="24" fillId="22" borderId="19" xfId="88" applyNumberFormat="1" applyFont="1" applyFill="1" applyBorder="1">
      <alignment/>
      <protection/>
    </xf>
    <xf numFmtId="0" fontId="24" fillId="35" borderId="0" xfId="88" applyFont="1" applyFill="1" applyBorder="1">
      <alignment/>
      <protection/>
    </xf>
    <xf numFmtId="0" fontId="28" fillId="22" borderId="0" xfId="88" applyFont="1" applyFill="1" applyBorder="1">
      <alignment/>
      <protection/>
    </xf>
    <xf numFmtId="0" fontId="21" fillId="38" borderId="0" xfId="88" applyFont="1" applyFill="1" applyBorder="1">
      <alignment/>
      <protection/>
    </xf>
    <xf numFmtId="15" fontId="24" fillId="22" borderId="0" xfId="88" applyNumberFormat="1" applyFont="1" applyFill="1" applyBorder="1" applyAlignment="1">
      <alignment horizontal="center"/>
      <protection/>
    </xf>
    <xf numFmtId="164" fontId="21" fillId="38" borderId="0" xfId="88" applyNumberFormat="1" applyFont="1" applyFill="1" applyBorder="1">
      <alignment/>
      <protection/>
    </xf>
    <xf numFmtId="15" fontId="24" fillId="22" borderId="19" xfId="88" applyNumberFormat="1" applyFont="1" applyFill="1" applyBorder="1" applyAlignment="1">
      <alignment horizontal="center"/>
      <protection/>
    </xf>
    <xf numFmtId="0" fontId="21" fillId="22" borderId="0" xfId="88" applyFont="1" applyFill="1" applyBorder="1">
      <alignment/>
      <protection/>
    </xf>
    <xf numFmtId="180" fontId="21" fillId="38" borderId="0" xfId="88" applyNumberFormat="1" applyFont="1" applyFill="1" applyBorder="1">
      <alignment/>
      <protection/>
    </xf>
    <xf numFmtId="180" fontId="21" fillId="22" borderId="0" xfId="88" applyNumberFormat="1" applyFont="1" applyFill="1" applyBorder="1" applyAlignment="1">
      <alignment horizontal="right"/>
      <protection/>
    </xf>
    <xf numFmtId="180" fontId="21" fillId="22" borderId="19" xfId="88" applyNumberFormat="1" applyFont="1" applyFill="1" applyBorder="1" applyAlignment="1">
      <alignment horizontal="right"/>
      <protection/>
    </xf>
    <xf numFmtId="180" fontId="25" fillId="0" borderId="0" xfId="88" applyNumberFormat="1" applyFont="1" applyFill="1" applyBorder="1">
      <alignment/>
      <protection/>
    </xf>
    <xf numFmtId="180" fontId="25" fillId="22" borderId="0" xfId="88" applyNumberFormat="1" applyFont="1" applyFill="1" applyBorder="1" applyAlignment="1">
      <alignment horizontal="right"/>
      <protection/>
    </xf>
    <xf numFmtId="180" fontId="25" fillId="38" borderId="0" xfId="88" applyNumberFormat="1" applyFont="1" applyFill="1" applyBorder="1">
      <alignment/>
      <protection/>
    </xf>
    <xf numFmtId="164" fontId="21" fillId="22" borderId="0" xfId="88" applyNumberFormat="1" applyFont="1" applyFill="1" applyBorder="1">
      <alignment/>
      <protection/>
    </xf>
    <xf numFmtId="164" fontId="21" fillId="22" borderId="19" xfId="88" applyNumberFormat="1" applyFont="1" applyFill="1" applyBorder="1">
      <alignment/>
      <protection/>
    </xf>
    <xf numFmtId="0" fontId="21" fillId="22" borderId="28" xfId="88" applyFont="1" applyFill="1" applyBorder="1">
      <alignment/>
      <protection/>
    </xf>
    <xf numFmtId="164" fontId="21" fillId="38" borderId="28" xfId="88" applyNumberFormat="1" applyFont="1" applyFill="1" applyBorder="1">
      <alignment/>
      <protection/>
    </xf>
    <xf numFmtId="164" fontId="21" fillId="22" borderId="28" xfId="88" applyNumberFormat="1" applyFont="1" applyFill="1" applyBorder="1" applyAlignment="1">
      <alignment horizontal="right"/>
      <protection/>
    </xf>
    <xf numFmtId="164" fontId="21" fillId="22" borderId="30" xfId="88" applyNumberFormat="1" applyFont="1" applyFill="1" applyBorder="1" applyAlignment="1">
      <alignment horizontal="right"/>
      <protection/>
    </xf>
    <xf numFmtId="164" fontId="21" fillId="0" borderId="0" xfId="88" applyNumberFormat="1" applyFont="1" applyFill="1" applyBorder="1">
      <alignment/>
      <protection/>
    </xf>
    <xf numFmtId="0" fontId="26" fillId="22" borderId="21" xfId="88" applyFont="1" applyFill="1" applyBorder="1">
      <alignment/>
      <protection/>
    </xf>
    <xf numFmtId="15" fontId="21" fillId="38" borderId="0" xfId="88" applyNumberFormat="1" applyFont="1" applyFill="1" applyBorder="1">
      <alignment/>
      <protection/>
    </xf>
    <xf numFmtId="15" fontId="24" fillId="22" borderId="0" xfId="88" applyNumberFormat="1" applyFont="1" applyFill="1" applyBorder="1" applyAlignment="1" quotePrefix="1">
      <alignment horizontal="center"/>
      <protection/>
    </xf>
    <xf numFmtId="179" fontId="21" fillId="38" borderId="0" xfId="88" applyNumberFormat="1" applyFont="1" applyFill="1" applyBorder="1">
      <alignment/>
      <protection/>
    </xf>
    <xf numFmtId="180" fontId="24" fillId="22" borderId="19" xfId="88" applyNumberFormat="1" applyFont="1" applyFill="1" applyBorder="1" applyAlignment="1">
      <alignment horizontal="center"/>
      <protection/>
    </xf>
    <xf numFmtId="166" fontId="21" fillId="22" borderId="19" xfId="115" applyNumberFormat="1" applyFont="1" applyFill="1" applyBorder="1" applyAlignment="1">
      <alignment/>
    </xf>
    <xf numFmtId="0" fontId="24" fillId="22" borderId="0" xfId="88" applyFont="1" applyFill="1" applyBorder="1">
      <alignment/>
      <protection/>
    </xf>
    <xf numFmtId="0" fontId="21" fillId="22" borderId="0" xfId="88" applyFont="1" applyFill="1" applyBorder="1" applyAlignment="1">
      <alignment horizontal="left" indent="1"/>
      <protection/>
    </xf>
    <xf numFmtId="3" fontId="21" fillId="38" borderId="0" xfId="88" applyNumberFormat="1" applyFont="1" applyFill="1" applyBorder="1">
      <alignment/>
      <protection/>
    </xf>
    <xf numFmtId="3" fontId="21" fillId="22" borderId="0" xfId="88" applyNumberFormat="1" applyFont="1" applyFill="1" applyBorder="1">
      <alignment/>
      <protection/>
    </xf>
    <xf numFmtId="3" fontId="21" fillId="22" borderId="19" xfId="88" applyNumberFormat="1" applyFont="1" applyFill="1" applyBorder="1">
      <alignment/>
      <protection/>
    </xf>
    <xf numFmtId="0" fontId="24" fillId="22" borderId="0" xfId="88" applyFont="1" applyFill="1" applyBorder="1" applyAlignment="1">
      <alignment horizontal="left"/>
      <protection/>
    </xf>
    <xf numFmtId="3" fontId="24" fillId="38" borderId="0" xfId="88" applyNumberFormat="1" applyFont="1" applyFill="1" applyBorder="1">
      <alignment/>
      <protection/>
    </xf>
    <xf numFmtId="3" fontId="24" fillId="22" borderId="0" xfId="88" applyNumberFormat="1" applyFont="1" applyFill="1" applyBorder="1">
      <alignment/>
      <protection/>
    </xf>
    <xf numFmtId="3" fontId="24" fillId="22" borderId="19" xfId="88" applyNumberFormat="1" applyFont="1" applyFill="1" applyBorder="1">
      <alignment/>
      <protection/>
    </xf>
    <xf numFmtId="0" fontId="24" fillId="38" borderId="0" xfId="88" applyFont="1" applyFill="1" applyBorder="1">
      <alignment/>
      <protection/>
    </xf>
    <xf numFmtId="166" fontId="21" fillId="38" borderId="0" xfId="88" applyNumberFormat="1" applyFont="1" applyFill="1" applyBorder="1">
      <alignment/>
      <protection/>
    </xf>
    <xf numFmtId="180" fontId="21" fillId="22" borderId="0" xfId="88" applyNumberFormat="1" applyFont="1" applyFill="1" applyBorder="1">
      <alignment/>
      <protection/>
    </xf>
    <xf numFmtId="180" fontId="21" fillId="22" borderId="19" xfId="88" applyNumberFormat="1" applyFont="1" applyFill="1" applyBorder="1">
      <alignment/>
      <protection/>
    </xf>
    <xf numFmtId="0" fontId="21" fillId="22" borderId="0" xfId="88" applyFont="1" applyFill="1" applyBorder="1" applyAlignment="1">
      <alignment horizontal="left"/>
      <protection/>
    </xf>
    <xf numFmtId="9" fontId="21" fillId="38" borderId="0" xfId="115" applyFont="1" applyFill="1" applyBorder="1" applyAlignment="1">
      <alignment/>
    </xf>
    <xf numFmtId="9" fontId="21" fillId="22" borderId="0" xfId="115" applyFont="1" applyFill="1" applyBorder="1" applyAlignment="1">
      <alignment/>
    </xf>
    <xf numFmtId="9" fontId="21" fillId="22" borderId="19" xfId="115" applyFont="1" applyFill="1" applyBorder="1" applyAlignment="1">
      <alignment/>
    </xf>
    <xf numFmtId="164" fontId="24" fillId="38" borderId="0" xfId="88" applyNumberFormat="1" applyFont="1" applyFill="1" applyBorder="1">
      <alignment/>
      <protection/>
    </xf>
    <xf numFmtId="166" fontId="24" fillId="38" borderId="0" xfId="88" applyNumberFormat="1" applyFont="1" applyFill="1" applyBorder="1">
      <alignment/>
      <protection/>
    </xf>
    <xf numFmtId="0" fontId="21" fillId="22" borderId="0" xfId="88" applyFont="1" applyFill="1" applyBorder="1" applyAlignment="1">
      <alignment horizontal="left" indent="2"/>
      <protection/>
    </xf>
    <xf numFmtId="0" fontId="24" fillId="22" borderId="0" xfId="88" applyFont="1" applyFill="1" applyBorder="1" applyAlignment="1">
      <alignment horizontal="left" indent="1"/>
      <protection/>
    </xf>
    <xf numFmtId="0" fontId="24" fillId="22" borderId="21" xfId="88" applyFont="1" applyFill="1" applyBorder="1">
      <alignment/>
      <protection/>
    </xf>
    <xf numFmtId="3" fontId="24" fillId="38" borderId="21" xfId="88" applyNumberFormat="1" applyFont="1" applyFill="1" applyBorder="1">
      <alignment/>
      <protection/>
    </xf>
    <xf numFmtId="3" fontId="24" fillId="22" borderId="21" xfId="88" applyNumberFormat="1" applyFont="1" applyFill="1" applyBorder="1">
      <alignment/>
      <protection/>
    </xf>
    <xf numFmtId="3" fontId="24" fillId="22" borderId="22" xfId="88" applyNumberFormat="1" applyFont="1" applyFill="1" applyBorder="1">
      <alignment/>
      <protection/>
    </xf>
    <xf numFmtId="166" fontId="24" fillId="38" borderId="0" xfId="115" applyNumberFormat="1" applyFont="1" applyFill="1" applyBorder="1" applyAlignment="1">
      <alignment/>
    </xf>
    <xf numFmtId="166" fontId="24" fillId="22" borderId="0" xfId="115" applyNumberFormat="1" applyFont="1" applyFill="1" applyBorder="1" applyAlignment="1">
      <alignment/>
    </xf>
    <xf numFmtId="166" fontId="24" fillId="22" borderId="19" xfId="115" applyNumberFormat="1" applyFont="1" applyFill="1" applyBorder="1" applyAlignment="1">
      <alignment/>
    </xf>
    <xf numFmtId="3" fontId="24" fillId="22" borderId="0" xfId="115" applyNumberFormat="1" applyFont="1" applyFill="1" applyBorder="1" applyAlignment="1">
      <alignment/>
    </xf>
    <xf numFmtId="3" fontId="24" fillId="22" borderId="19" xfId="115" applyNumberFormat="1" applyFont="1" applyFill="1" applyBorder="1" applyAlignment="1">
      <alignment/>
    </xf>
    <xf numFmtId="166" fontId="21" fillId="38" borderId="0" xfId="115" applyNumberFormat="1" applyFont="1" applyFill="1" applyBorder="1" applyAlignment="1">
      <alignment/>
    </xf>
    <xf numFmtId="166" fontId="21" fillId="22" borderId="0" xfId="115" applyNumberFormat="1" applyFont="1" applyFill="1" applyBorder="1" applyAlignment="1">
      <alignment/>
    </xf>
    <xf numFmtId="3" fontId="27" fillId="38" borderId="0" xfId="88" applyNumberFormat="1" applyFont="1" applyFill="1" applyBorder="1">
      <alignment/>
      <protection/>
    </xf>
    <xf numFmtId="3" fontId="27" fillId="22" borderId="0" xfId="115" applyNumberFormat="1" applyFont="1" applyFill="1" applyBorder="1" applyAlignment="1">
      <alignment/>
    </xf>
    <xf numFmtId="3" fontId="27" fillId="22" borderId="19" xfId="115" applyNumberFormat="1" applyFont="1" applyFill="1" applyBorder="1" applyAlignment="1">
      <alignment/>
    </xf>
    <xf numFmtId="3" fontId="25" fillId="38" borderId="0" xfId="88" applyNumberFormat="1" applyFont="1" applyFill="1" applyBorder="1">
      <alignment/>
      <protection/>
    </xf>
    <xf numFmtId="3" fontId="25" fillId="22" borderId="0" xfId="115" applyNumberFormat="1" applyFont="1" applyFill="1" applyBorder="1" applyAlignment="1">
      <alignment/>
    </xf>
    <xf numFmtId="3" fontId="25" fillId="22" borderId="19" xfId="115" applyNumberFormat="1" applyFont="1" applyFill="1" applyBorder="1" applyAlignment="1">
      <alignment/>
    </xf>
    <xf numFmtId="3" fontId="21" fillId="22" borderId="19" xfId="115" applyNumberFormat="1" applyFont="1" applyFill="1" applyBorder="1" applyAlignment="1">
      <alignment/>
    </xf>
    <xf numFmtId="3" fontId="21" fillId="22" borderId="0" xfId="115" applyNumberFormat="1" applyFont="1" applyFill="1" applyBorder="1" applyAlignment="1">
      <alignment/>
    </xf>
    <xf numFmtId="166" fontId="27" fillId="38" borderId="0" xfId="115" applyNumberFormat="1" applyFont="1" applyFill="1" applyBorder="1" applyAlignment="1">
      <alignment/>
    </xf>
    <xf numFmtId="166" fontId="27" fillId="22" borderId="0" xfId="115" applyNumberFormat="1" applyFont="1" applyFill="1" applyBorder="1" applyAlignment="1">
      <alignment/>
    </xf>
    <xf numFmtId="166" fontId="27" fillId="22" borderId="19" xfId="115" applyNumberFormat="1" applyFont="1" applyFill="1" applyBorder="1" applyAlignment="1">
      <alignment/>
    </xf>
    <xf numFmtId="166" fontId="25" fillId="38" borderId="0" xfId="115" applyNumberFormat="1" applyFont="1" applyFill="1" applyBorder="1" applyAlignment="1">
      <alignment/>
    </xf>
    <xf numFmtId="166" fontId="25" fillId="22" borderId="0" xfId="115" applyNumberFormat="1" applyFont="1" applyFill="1" applyBorder="1" applyAlignment="1">
      <alignment/>
    </xf>
    <xf numFmtId="166" fontId="25" fillId="22" borderId="19" xfId="115" applyNumberFormat="1" applyFont="1" applyFill="1" applyBorder="1" applyAlignment="1">
      <alignment/>
    </xf>
    <xf numFmtId="3" fontId="24" fillId="38" borderId="0" xfId="88" applyNumberFormat="1" applyFont="1" applyFill="1" applyBorder="1" applyAlignment="1">
      <alignment horizontal="right"/>
      <protection/>
    </xf>
    <xf numFmtId="3" fontId="24" fillId="22" borderId="0" xfId="115" applyNumberFormat="1" applyFont="1" applyFill="1" applyBorder="1" applyAlignment="1">
      <alignment horizontal="right"/>
    </xf>
    <xf numFmtId="3" fontId="24" fillId="22" borderId="19" xfId="115" applyNumberFormat="1" applyFont="1" applyFill="1" applyBorder="1" applyAlignment="1">
      <alignment horizontal="right"/>
    </xf>
    <xf numFmtId="3" fontId="21" fillId="38" borderId="0" xfId="88" applyNumberFormat="1" applyFont="1" applyFill="1" applyBorder="1" applyAlignment="1">
      <alignment horizontal="right"/>
      <protection/>
    </xf>
    <xf numFmtId="3" fontId="21" fillId="22" borderId="0" xfId="115" applyNumberFormat="1" applyFont="1" applyFill="1" applyBorder="1" applyAlignment="1">
      <alignment horizontal="right"/>
    </xf>
    <xf numFmtId="166" fontId="21" fillId="22" borderId="19" xfId="115" applyNumberFormat="1" applyFont="1" applyFill="1" applyBorder="1" applyAlignment="1">
      <alignment horizontal="right"/>
    </xf>
    <xf numFmtId="166" fontId="21" fillId="38" borderId="0" xfId="115" applyNumberFormat="1" applyFont="1" applyFill="1" applyBorder="1" applyAlignment="1">
      <alignment horizontal="right"/>
    </xf>
    <xf numFmtId="166" fontId="21" fillId="22" borderId="0" xfId="115" applyNumberFormat="1" applyFont="1" applyFill="1" applyBorder="1" applyAlignment="1">
      <alignment horizontal="right"/>
    </xf>
    <xf numFmtId="3" fontId="21" fillId="38" borderId="28" xfId="88" applyNumberFormat="1" applyFont="1" applyFill="1" applyBorder="1" applyAlignment="1">
      <alignment horizontal="right"/>
      <protection/>
    </xf>
    <xf numFmtId="3" fontId="21" fillId="22" borderId="28" xfId="115" applyNumberFormat="1" applyFont="1" applyFill="1" applyBorder="1" applyAlignment="1">
      <alignment horizontal="right"/>
    </xf>
    <xf numFmtId="3" fontId="21" fillId="22" borderId="30" xfId="115" applyNumberFormat="1" applyFont="1" applyFill="1" applyBorder="1" applyAlignment="1">
      <alignment horizontal="right"/>
    </xf>
    <xf numFmtId="166" fontId="21" fillId="38" borderId="28" xfId="115" applyNumberFormat="1" applyFont="1" applyFill="1" applyBorder="1" applyAlignment="1">
      <alignment horizontal="right"/>
    </xf>
    <xf numFmtId="166" fontId="21" fillId="22" borderId="28" xfId="115" applyNumberFormat="1" applyFont="1" applyFill="1" applyBorder="1" applyAlignment="1">
      <alignment horizontal="right"/>
    </xf>
    <xf numFmtId="166" fontId="21" fillId="22" borderId="30" xfId="115" applyNumberFormat="1" applyFont="1" applyFill="1" applyBorder="1" applyAlignment="1">
      <alignment horizontal="right"/>
    </xf>
    <xf numFmtId="0" fontId="26" fillId="22" borderId="39" xfId="88" applyFont="1" applyFill="1" applyBorder="1">
      <alignment/>
      <protection/>
    </xf>
    <xf numFmtId="49" fontId="24" fillId="22" borderId="0" xfId="88" applyNumberFormat="1" applyFont="1" applyFill="1" applyBorder="1">
      <alignment/>
      <protection/>
    </xf>
    <xf numFmtId="0" fontId="24" fillId="22" borderId="19" xfId="88" applyFont="1" applyFill="1" applyBorder="1">
      <alignment/>
      <protection/>
    </xf>
    <xf numFmtId="164" fontId="24" fillId="38" borderId="21" xfId="88" applyNumberFormat="1" applyFont="1" applyFill="1" applyBorder="1">
      <alignment/>
      <protection/>
    </xf>
    <xf numFmtId="164" fontId="24" fillId="22" borderId="21" xfId="88" applyNumberFormat="1" applyFont="1" applyFill="1" applyBorder="1">
      <alignment/>
      <protection/>
    </xf>
    <xf numFmtId="164" fontId="24" fillId="22" borderId="22" xfId="88" applyNumberFormat="1" applyFont="1" applyFill="1" applyBorder="1">
      <alignment/>
      <protection/>
    </xf>
    <xf numFmtId="181" fontId="21" fillId="22" borderId="0" xfId="88" applyNumberFormat="1" applyFont="1" applyFill="1" applyBorder="1">
      <alignment/>
      <protection/>
    </xf>
    <xf numFmtId="181" fontId="21" fillId="38" borderId="0" xfId="88" applyNumberFormat="1" applyFont="1" applyFill="1" applyBorder="1">
      <alignment/>
      <protection/>
    </xf>
    <xf numFmtId="181" fontId="21" fillId="22" borderId="19" xfId="88" applyNumberFormat="1" applyFont="1" applyFill="1" applyBorder="1" applyAlignment="1">
      <alignment horizontal="right"/>
      <protection/>
    </xf>
    <xf numFmtId="181" fontId="21" fillId="22" borderId="0" xfId="88" applyNumberFormat="1" applyFont="1" applyFill="1" applyBorder="1" applyAlignment="1">
      <alignment horizontal="right"/>
      <protection/>
    </xf>
    <xf numFmtId="3" fontId="21" fillId="22" borderId="0" xfId="88" applyNumberFormat="1" applyFont="1" applyFill="1" applyBorder="1" applyAlignment="1">
      <alignment horizontal="right"/>
      <protection/>
    </xf>
    <xf numFmtId="3" fontId="21" fillId="22" borderId="19" xfId="88" applyNumberFormat="1" applyFont="1" applyFill="1" applyBorder="1" applyAlignment="1">
      <alignment horizontal="right"/>
      <protection/>
    </xf>
    <xf numFmtId="3" fontId="21" fillId="38" borderId="28" xfId="88" applyNumberFormat="1" applyFont="1" applyFill="1" applyBorder="1">
      <alignment/>
      <protection/>
    </xf>
    <xf numFmtId="3" fontId="21" fillId="22" borderId="28" xfId="88" applyNumberFormat="1" applyFont="1" applyFill="1" applyBorder="1">
      <alignment/>
      <protection/>
    </xf>
    <xf numFmtId="3" fontId="21" fillId="22" borderId="30" xfId="88" applyNumberFormat="1" applyFont="1" applyFill="1" applyBorder="1">
      <alignment/>
      <protection/>
    </xf>
    <xf numFmtId="164" fontId="21" fillId="22" borderId="0" xfId="88" applyNumberFormat="1" applyFont="1" applyFill="1" applyBorder="1" applyAlignment="1">
      <alignment horizontal="right"/>
      <protection/>
    </xf>
    <xf numFmtId="164" fontId="21" fillId="22" borderId="19" xfId="88" applyNumberFormat="1" applyFont="1" applyFill="1" applyBorder="1" applyAlignment="1">
      <alignment horizontal="right"/>
      <protection/>
    </xf>
    <xf numFmtId="164" fontId="24" fillId="22" borderId="0" xfId="88" applyNumberFormat="1" applyFont="1" applyFill="1" applyBorder="1" applyAlignment="1">
      <alignment horizontal="right"/>
      <protection/>
    </xf>
    <xf numFmtId="164" fontId="24" fillId="22" borderId="19" xfId="88" applyNumberFormat="1" applyFont="1" applyFill="1" applyBorder="1" applyAlignment="1">
      <alignment horizontal="right"/>
      <protection/>
    </xf>
    <xf numFmtId="15" fontId="24" fillId="22" borderId="19" xfId="88" applyNumberFormat="1" applyFont="1" applyFill="1" applyBorder="1" applyAlignment="1" quotePrefix="1">
      <alignment horizontal="center"/>
      <protection/>
    </xf>
    <xf numFmtId="0" fontId="24" fillId="22" borderId="0" xfId="93" applyFont="1" applyFill="1" applyBorder="1" applyAlignment="1">
      <alignment horizontal="left"/>
      <protection/>
    </xf>
    <xf numFmtId="0" fontId="21" fillId="22" borderId="0" xfId="93" applyFont="1" applyFill="1" applyBorder="1" applyAlignment="1">
      <alignment horizontal="left" indent="1"/>
      <protection/>
    </xf>
    <xf numFmtId="0" fontId="27" fillId="38" borderId="0" xfId="88" applyFont="1" applyFill="1" applyBorder="1" applyAlignment="1">
      <alignment horizontal="right"/>
      <protection/>
    </xf>
    <xf numFmtId="0" fontId="27" fillId="22" borderId="0" xfId="88" applyFont="1" applyFill="1" applyBorder="1" applyAlignment="1">
      <alignment horizontal="right"/>
      <protection/>
    </xf>
    <xf numFmtId="0" fontId="27" fillId="22" borderId="19" xfId="88" applyFont="1" applyFill="1" applyBorder="1" applyAlignment="1">
      <alignment horizontal="right"/>
      <protection/>
    </xf>
    <xf numFmtId="0" fontId="27" fillId="38" borderId="0" xfId="88" applyFont="1" applyFill="1" applyBorder="1">
      <alignment/>
      <protection/>
    </xf>
    <xf numFmtId="0" fontId="27" fillId="22" borderId="0" xfId="88" applyFont="1" applyFill="1" applyBorder="1">
      <alignment/>
      <protection/>
    </xf>
    <xf numFmtId="0" fontId="27" fillId="22" borderId="19" xfId="88" applyFont="1" applyFill="1" applyBorder="1">
      <alignment/>
      <protection/>
    </xf>
    <xf numFmtId="181" fontId="24" fillId="22" borderId="28" xfId="88" applyNumberFormat="1" applyFont="1" applyFill="1" applyBorder="1">
      <alignment/>
      <protection/>
    </xf>
    <xf numFmtId="3" fontId="24" fillId="38" borderId="28" xfId="88" applyNumberFormat="1" applyFont="1" applyFill="1" applyBorder="1">
      <alignment/>
      <protection/>
    </xf>
    <xf numFmtId="3" fontId="24" fillId="22" borderId="28" xfId="88" applyNumberFormat="1" applyFont="1" applyFill="1" applyBorder="1">
      <alignment/>
      <protection/>
    </xf>
    <xf numFmtId="3" fontId="24" fillId="22" borderId="30" xfId="88" applyNumberFormat="1" applyFont="1" applyFill="1" applyBorder="1">
      <alignment/>
      <protection/>
    </xf>
    <xf numFmtId="49" fontId="21" fillId="22" borderId="0" xfId="88" applyNumberFormat="1" applyFont="1" applyFill="1" applyBorder="1" applyAlignment="1">
      <alignment horizontal="left" indent="1"/>
      <protection/>
    </xf>
    <xf numFmtId="3" fontId="21" fillId="38" borderId="0" xfId="115" applyNumberFormat="1" applyFont="1" applyFill="1" applyBorder="1" applyAlignment="1">
      <alignment/>
    </xf>
    <xf numFmtId="181" fontId="24" fillId="22" borderId="21" xfId="88" applyNumberFormat="1" applyFont="1" applyFill="1" applyBorder="1">
      <alignment/>
      <protection/>
    </xf>
    <xf numFmtId="164" fontId="30" fillId="38" borderId="0" xfId="88" applyNumberFormat="1" applyFont="1" applyFill="1" applyBorder="1">
      <alignment/>
      <protection/>
    </xf>
    <xf numFmtId="0" fontId="21" fillId="0" borderId="0" xfId="88" applyFont="1" applyFill="1" applyBorder="1">
      <alignment/>
      <protection/>
    </xf>
    <xf numFmtId="0" fontId="24" fillId="0" borderId="0" xfId="88" applyFont="1" applyFill="1" applyBorder="1">
      <alignment/>
      <protection/>
    </xf>
    <xf numFmtId="0" fontId="4" fillId="35" borderId="0" xfId="92" applyNumberFormat="1" applyFont="1" applyFill="1" applyAlignment="1">
      <alignment horizontal="left" vertical="top" wrapText="1"/>
      <protection/>
    </xf>
  </cellXfs>
  <cellStyles count="105">
    <cellStyle name="Normal" xfId="0"/>
    <cellStyle name="_Quick_0603" xfId="15"/>
    <cellStyle name="20% - 1. jelölőszín" xfId="16"/>
    <cellStyle name="20% - 2. jelölőszín" xfId="17"/>
    <cellStyle name="20% - 3. jelölőszín" xfId="18"/>
    <cellStyle name="20% - 4. jelölőszín" xfId="19"/>
    <cellStyle name="20% - 5. jelölőszín" xfId="20"/>
    <cellStyle name="20% - 6. jelölőszín" xfId="21"/>
    <cellStyle name="40% - 1. jelölőszín" xfId="22"/>
    <cellStyle name="40% - 2. jelölőszín" xfId="23"/>
    <cellStyle name="40% - 3. jelölőszín" xfId="24"/>
    <cellStyle name="40% - 4. jelölőszín" xfId="25"/>
    <cellStyle name="40% - 5. jelölőszín" xfId="26"/>
    <cellStyle name="40% - 6. jelölőszín" xfId="27"/>
    <cellStyle name="60% - 1. jelölőszín" xfId="28"/>
    <cellStyle name="60% - 2. jelölőszín" xfId="29"/>
    <cellStyle name="60% - 3. jelölőszín" xfId="30"/>
    <cellStyle name="60% - 4. jelölőszín" xfId="31"/>
    <cellStyle name="60% - 5. jelölőszín" xfId="32"/>
    <cellStyle name="60% - 6. jelölőszín" xfId="33"/>
    <cellStyle name="Bevitel" xfId="34"/>
    <cellStyle name="Calc Currency (0)" xfId="35"/>
    <cellStyle name="Calc Currency (2)" xfId="36"/>
    <cellStyle name="Calc Percent (0)" xfId="37"/>
    <cellStyle name="Calc Percent (1)" xfId="38"/>
    <cellStyle name="Calc Percent (2)" xfId="39"/>
    <cellStyle name="Calc Units (0)" xfId="40"/>
    <cellStyle name="Calc Units (1)" xfId="41"/>
    <cellStyle name="Calc Units (2)" xfId="42"/>
    <cellStyle name="Cím" xfId="43"/>
    <cellStyle name="Címsor 1" xfId="44"/>
    <cellStyle name="Címsor 2" xfId="45"/>
    <cellStyle name="Címsor 3" xfId="46"/>
    <cellStyle name="Címsor 4" xfId="47"/>
    <cellStyle name="Comma [0]_#6 Temps &amp; Contractors" xfId="48"/>
    <cellStyle name="Comma [00]" xfId="49"/>
    <cellStyle name="Comma_#6 Temps &amp; Contractors" xfId="50"/>
    <cellStyle name="Currency [0]_#6 Temps &amp; Contractors" xfId="51"/>
    <cellStyle name="Currency [00]" xfId="52"/>
    <cellStyle name="Currency_#6 Temps &amp; Contractors" xfId="53"/>
    <cellStyle name="Date Short" xfId="54"/>
    <cellStyle name="DELTA" xfId="55"/>
    <cellStyle name="Ellenőrzőcella" xfId="56"/>
    <cellStyle name="Enter Currency (0)" xfId="57"/>
    <cellStyle name="Enter Currency (2)" xfId="58"/>
    <cellStyle name="Enter Units (0)" xfId="59"/>
    <cellStyle name="Enter Units (1)" xfId="60"/>
    <cellStyle name="Enter Units (2)" xfId="61"/>
    <cellStyle name="Comma" xfId="62"/>
    <cellStyle name="Comma [0]" xfId="63"/>
    <cellStyle name="Figyelmeztetés" xfId="64"/>
    <cellStyle name="Grey" xfId="65"/>
    <cellStyle name="Header1" xfId="66"/>
    <cellStyle name="Header2" xfId="67"/>
    <cellStyle name="Hivatkozott cella" xfId="68"/>
    <cellStyle name="Hyperlink" xfId="69"/>
    <cellStyle name="Input [yellow]" xfId="70"/>
    <cellStyle name="Jegyzet" xfId="71"/>
    <cellStyle name="Jelölőszín (1)" xfId="72"/>
    <cellStyle name="Jelölőszín (2)" xfId="73"/>
    <cellStyle name="Jelölőszín (3)" xfId="74"/>
    <cellStyle name="Jelölőszín (4)" xfId="75"/>
    <cellStyle name="Jelölőszín (5)" xfId="76"/>
    <cellStyle name="Jelölőszín (6)" xfId="77"/>
    <cellStyle name="Jó" xfId="78"/>
    <cellStyle name="Kimenet" xfId="79"/>
    <cellStyle name="Link Currency (0)" xfId="80"/>
    <cellStyle name="Link Currency (2)" xfId="81"/>
    <cellStyle name="Link Units (0)" xfId="82"/>
    <cellStyle name="Link Units (1)" xfId="83"/>
    <cellStyle name="Link Units (2)" xfId="84"/>
    <cellStyle name="Magyarázó szöveg" xfId="85"/>
    <cellStyle name="Normal - Style1" xfId="86"/>
    <cellStyle name="Normal_# 41-Market &amp;Trends" xfId="87"/>
    <cellStyle name="Normál_0506_IR" xfId="88"/>
    <cellStyle name="Normal_CF06GR" xfId="89"/>
    <cellStyle name="Normal_Eredmény" xfId="90"/>
    <cellStyle name="Normál_historic consolidált P&amp;L quarters_0603" xfId="91"/>
    <cellStyle name="Normal_Mérleg" xfId="92"/>
    <cellStyle name="Normál_Operating stat" xfId="93"/>
    <cellStyle name="Normál_P&amp;L" xfId="94"/>
    <cellStyle name="Normál_Segment" xfId="95"/>
    <cellStyle name="Normál_segments_0209" xfId="96"/>
    <cellStyle name="Normal_Sheet1" xfId="97"/>
    <cellStyle name="Normál_web 4q2005 master_rebranded" xfId="98"/>
    <cellStyle name="Összesen" xfId="99"/>
    <cellStyle name="Currency" xfId="100"/>
    <cellStyle name="Currency [0]" xfId="101"/>
    <cellStyle name="Percent [0]" xfId="102"/>
    <cellStyle name="Percent [00]" xfId="103"/>
    <cellStyle name="Percent [2]" xfId="104"/>
    <cellStyle name="Percent_#6 Temps &amp; Contractors" xfId="105"/>
    <cellStyle name="PrePop Currency (0)" xfId="106"/>
    <cellStyle name="PrePop Currency (2)" xfId="107"/>
    <cellStyle name="PrePop Units (0)" xfId="108"/>
    <cellStyle name="PrePop Units (1)" xfId="109"/>
    <cellStyle name="PrePop Units (2)" xfId="110"/>
    <cellStyle name="Rossz" xfId="111"/>
    <cellStyle name="Semleges" xfId="112"/>
    <cellStyle name="Stílus 1" xfId="113"/>
    <cellStyle name="Számítás" xfId="114"/>
    <cellStyle name="Percent" xfId="115"/>
    <cellStyle name="Text Indent A" xfId="116"/>
    <cellStyle name="Text Indent B" xfId="117"/>
    <cellStyle name="Text Indent C" xfId="11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13"/>
  <sheetViews>
    <sheetView zoomScalePageLayoutView="0" workbookViewId="0" topLeftCell="A1">
      <pane xSplit="3" ySplit="4" topLeftCell="P23" activePane="bottomRight" state="frozen"/>
      <selection pane="topLeft" activeCell="A1" sqref="A1"/>
      <selection pane="topRight" activeCell="D1" sqref="D1"/>
      <selection pane="bottomLeft" activeCell="A5" sqref="A5"/>
      <selection pane="bottomRight" activeCell="W58" sqref="W58"/>
    </sheetView>
  </sheetViews>
  <sheetFormatPr defaultColWidth="9.140625" defaultRowHeight="12.75"/>
  <cols>
    <col min="1" max="1" width="3.421875" style="129" customWidth="1"/>
    <col min="2" max="2" width="3.28125" style="129" customWidth="1"/>
    <col min="3" max="3" width="47.140625" style="130" customWidth="1"/>
    <col min="4" max="6" width="12.7109375" style="33" customWidth="1"/>
    <col min="7" max="7" width="12.8515625" style="134" bestFit="1" customWidth="1"/>
    <col min="8" max="12" width="12.7109375" style="33" customWidth="1"/>
    <col min="13" max="13" width="11.421875" style="33" bestFit="1" customWidth="1"/>
    <col min="14" max="16" width="12.7109375" style="33" customWidth="1"/>
    <col min="17" max="17" width="11.421875" style="33" bestFit="1" customWidth="1"/>
    <col min="18" max="20" width="12.7109375" style="33" customWidth="1"/>
    <col min="21" max="21" width="11.421875" style="33" bestFit="1" customWidth="1"/>
    <col min="22" max="22" width="12.7109375" style="71" customWidth="1"/>
    <col min="23" max="23" width="12.7109375" style="33" customWidth="1"/>
    <col min="24" max="16384" width="9.140625" style="7" customWidth="1"/>
  </cols>
  <sheetData>
    <row r="1" spans="1:23" ht="12.75">
      <c r="A1" s="1" t="s">
        <v>0</v>
      </c>
      <c r="B1" s="2"/>
      <c r="C1" s="3"/>
      <c r="D1" s="4">
        <v>2006</v>
      </c>
      <c r="E1" s="4">
        <v>2006</v>
      </c>
      <c r="F1" s="4">
        <v>2006</v>
      </c>
      <c r="G1" s="5">
        <v>2006</v>
      </c>
      <c r="H1" s="4">
        <v>2007</v>
      </c>
      <c r="I1" s="4">
        <v>2007</v>
      </c>
      <c r="J1" s="4">
        <v>2007</v>
      </c>
      <c r="K1" s="6">
        <v>2007</v>
      </c>
      <c r="L1" s="4">
        <v>2008</v>
      </c>
      <c r="M1" s="4">
        <v>2008</v>
      </c>
      <c r="N1" s="4">
        <v>2008</v>
      </c>
      <c r="O1" s="6">
        <v>2008</v>
      </c>
      <c r="P1" s="4">
        <v>2009</v>
      </c>
      <c r="Q1" s="4">
        <v>2009</v>
      </c>
      <c r="R1" s="4">
        <v>2009</v>
      </c>
      <c r="S1" s="6">
        <v>2009</v>
      </c>
      <c r="T1" s="4">
        <v>2010</v>
      </c>
      <c r="U1" s="4">
        <v>2010</v>
      </c>
      <c r="V1" s="4">
        <v>2010</v>
      </c>
      <c r="W1" s="6">
        <v>2010</v>
      </c>
    </row>
    <row r="2" spans="1:23" ht="12.75">
      <c r="A2" s="8" t="s">
        <v>1</v>
      </c>
      <c r="B2" s="9"/>
      <c r="C2" s="9"/>
      <c r="D2" s="10" t="s">
        <v>2</v>
      </c>
      <c r="E2" s="11" t="s">
        <v>3</v>
      </c>
      <c r="F2" s="11" t="s">
        <v>4</v>
      </c>
      <c r="G2" s="12" t="s">
        <v>5</v>
      </c>
      <c r="H2" s="11" t="s">
        <v>2</v>
      </c>
      <c r="I2" s="11" t="s">
        <v>3</v>
      </c>
      <c r="J2" s="11" t="s">
        <v>4</v>
      </c>
      <c r="K2" s="13" t="s">
        <v>5</v>
      </c>
      <c r="L2" s="11" t="s">
        <v>2</v>
      </c>
      <c r="M2" s="11" t="s">
        <v>3</v>
      </c>
      <c r="N2" s="11" t="s">
        <v>4</v>
      </c>
      <c r="O2" s="13" t="s">
        <v>5</v>
      </c>
      <c r="P2" s="11" t="s">
        <v>2</v>
      </c>
      <c r="Q2" s="11" t="s">
        <v>3</v>
      </c>
      <c r="R2" s="11" t="s">
        <v>4</v>
      </c>
      <c r="S2" s="13" t="s">
        <v>5</v>
      </c>
      <c r="T2" s="11" t="s">
        <v>2</v>
      </c>
      <c r="U2" s="11" t="s">
        <v>3</v>
      </c>
      <c r="V2" s="14" t="s">
        <v>6</v>
      </c>
      <c r="W2" s="13" t="s">
        <v>5</v>
      </c>
    </row>
    <row r="3" spans="1:23" ht="12.75">
      <c r="A3" s="15"/>
      <c r="B3" s="9"/>
      <c r="C3" s="9"/>
      <c r="D3" s="10"/>
      <c r="E3" s="16"/>
      <c r="F3" s="16"/>
      <c r="G3" s="17"/>
      <c r="H3" s="16"/>
      <c r="I3" s="16"/>
      <c r="J3" s="16"/>
      <c r="K3" s="18" t="s">
        <v>7</v>
      </c>
      <c r="L3" s="16" t="s">
        <v>7</v>
      </c>
      <c r="M3" s="16" t="s">
        <v>7</v>
      </c>
      <c r="N3" s="16" t="s">
        <v>7</v>
      </c>
      <c r="O3" s="18" t="s">
        <v>7</v>
      </c>
      <c r="P3" s="16"/>
      <c r="Q3" s="16"/>
      <c r="R3" s="16"/>
      <c r="S3" s="18"/>
      <c r="T3" s="16"/>
      <c r="U3" s="16"/>
      <c r="V3" s="16"/>
      <c r="W3" s="18"/>
    </row>
    <row r="4" spans="1:23" ht="12.75">
      <c r="A4" s="19" t="s">
        <v>8</v>
      </c>
      <c r="B4" s="20"/>
      <c r="C4" s="21"/>
      <c r="D4" s="22" t="s">
        <v>9</v>
      </c>
      <c r="E4" s="23" t="s">
        <v>9</v>
      </c>
      <c r="F4" s="23" t="s">
        <v>9</v>
      </c>
      <c r="G4" s="24" t="s">
        <v>10</v>
      </c>
      <c r="H4" s="23" t="s">
        <v>9</v>
      </c>
      <c r="I4" s="23" t="s">
        <v>9</v>
      </c>
      <c r="J4" s="23" t="s">
        <v>9</v>
      </c>
      <c r="K4" s="25" t="s">
        <v>10</v>
      </c>
      <c r="L4" s="23" t="s">
        <v>9</v>
      </c>
      <c r="M4" s="23" t="s">
        <v>9</v>
      </c>
      <c r="N4" s="23" t="s">
        <v>9</v>
      </c>
      <c r="O4" s="25" t="s">
        <v>10</v>
      </c>
      <c r="P4" s="23" t="s">
        <v>9</v>
      </c>
      <c r="Q4" s="23" t="s">
        <v>9</v>
      </c>
      <c r="R4" s="23" t="s">
        <v>9</v>
      </c>
      <c r="S4" s="25" t="s">
        <v>10</v>
      </c>
      <c r="T4" s="23" t="s">
        <v>9</v>
      </c>
      <c r="U4" s="23" t="s">
        <v>9</v>
      </c>
      <c r="V4" s="23" t="s">
        <v>9</v>
      </c>
      <c r="W4" s="25" t="s">
        <v>9</v>
      </c>
    </row>
    <row r="5" spans="1:23" ht="12.75">
      <c r="A5" s="26"/>
      <c r="B5" s="27"/>
      <c r="C5" s="9"/>
      <c r="D5" s="28"/>
      <c r="E5" s="29"/>
      <c r="F5" s="30"/>
      <c r="G5" s="31"/>
      <c r="H5" s="30"/>
      <c r="I5" s="29"/>
      <c r="J5" s="30"/>
      <c r="K5" s="32"/>
      <c r="M5" s="29"/>
      <c r="N5" s="30"/>
      <c r="O5" s="32"/>
      <c r="Q5" s="29"/>
      <c r="R5" s="30"/>
      <c r="S5" s="32"/>
      <c r="U5" s="29"/>
      <c r="V5" s="33"/>
      <c r="W5" s="32"/>
    </row>
    <row r="6" spans="1:23" ht="12.75">
      <c r="A6" s="34" t="s">
        <v>11</v>
      </c>
      <c r="B6" s="27"/>
      <c r="C6" s="9"/>
      <c r="D6" s="28"/>
      <c r="E6" s="29"/>
      <c r="F6" s="30"/>
      <c r="G6" s="31"/>
      <c r="H6" s="30"/>
      <c r="I6" s="29"/>
      <c r="J6" s="30"/>
      <c r="K6" s="32"/>
      <c r="M6" s="29"/>
      <c r="N6" s="30"/>
      <c r="O6" s="32"/>
      <c r="Q6" s="29"/>
      <c r="R6" s="30"/>
      <c r="S6" s="32"/>
      <c r="U6" s="29"/>
      <c r="V6" s="33"/>
      <c r="W6" s="32"/>
    </row>
    <row r="7" spans="1:23" ht="12.75">
      <c r="A7" s="34"/>
      <c r="B7" s="27"/>
      <c r="C7" s="9"/>
      <c r="D7" s="28"/>
      <c r="E7" s="29"/>
      <c r="F7" s="30"/>
      <c r="G7" s="31"/>
      <c r="H7" s="30"/>
      <c r="I7" s="29"/>
      <c r="J7" s="30"/>
      <c r="K7" s="32"/>
      <c r="M7" s="29"/>
      <c r="N7" s="30"/>
      <c r="O7" s="32"/>
      <c r="Q7" s="29"/>
      <c r="R7" s="30"/>
      <c r="S7" s="32"/>
      <c r="U7" s="29"/>
      <c r="V7" s="33"/>
      <c r="W7" s="32"/>
    </row>
    <row r="8" spans="1:23" ht="12.75">
      <c r="A8" s="35"/>
      <c r="B8" s="36" t="s">
        <v>12</v>
      </c>
      <c r="C8" s="27"/>
      <c r="D8" s="37">
        <v>46227</v>
      </c>
      <c r="E8" s="38">
        <v>92856</v>
      </c>
      <c r="F8" s="39">
        <v>138875</v>
      </c>
      <c r="G8" s="40">
        <v>182280</v>
      </c>
      <c r="H8" s="39">
        <v>41546</v>
      </c>
      <c r="I8" s="38">
        <v>81604</v>
      </c>
      <c r="J8" s="39">
        <v>121622</v>
      </c>
      <c r="K8" s="41">
        <v>159772</v>
      </c>
      <c r="L8" s="42">
        <v>37000</v>
      </c>
      <c r="M8" s="43">
        <v>81210</v>
      </c>
      <c r="N8" s="44">
        <v>116633</v>
      </c>
      <c r="O8" s="45">
        <v>151033</v>
      </c>
      <c r="P8" s="46">
        <v>34155</v>
      </c>
      <c r="Q8" s="38">
        <v>66824</v>
      </c>
      <c r="R8" s="46">
        <v>97945</v>
      </c>
      <c r="S8" s="47">
        <v>128133</v>
      </c>
      <c r="T8" s="46">
        <v>27712</v>
      </c>
      <c r="U8" s="38">
        <v>54706</v>
      </c>
      <c r="V8" s="46">
        <v>81152</v>
      </c>
      <c r="W8" s="41">
        <v>106623</v>
      </c>
    </row>
    <row r="9" spans="1:23" ht="12.75">
      <c r="A9" s="35"/>
      <c r="B9" s="36" t="s">
        <v>13</v>
      </c>
      <c r="C9" s="9"/>
      <c r="D9" s="48">
        <v>7010</v>
      </c>
      <c r="E9" s="49">
        <v>13263</v>
      </c>
      <c r="F9" s="50">
        <v>21634</v>
      </c>
      <c r="G9" s="51">
        <v>28691</v>
      </c>
      <c r="H9" s="50">
        <v>6724</v>
      </c>
      <c r="I9" s="49">
        <v>14560</v>
      </c>
      <c r="J9" s="50">
        <v>23483</v>
      </c>
      <c r="K9" s="52">
        <v>30319</v>
      </c>
      <c r="L9" s="46">
        <v>5644</v>
      </c>
      <c r="M9" s="49">
        <v>10889</v>
      </c>
      <c r="N9" s="50">
        <v>16419</v>
      </c>
      <c r="O9" s="52">
        <v>21494</v>
      </c>
      <c r="P9" s="46">
        <v>5054</v>
      </c>
      <c r="Q9" s="49">
        <v>10141</v>
      </c>
      <c r="R9" s="46">
        <v>16026</v>
      </c>
      <c r="S9" s="52">
        <v>21322</v>
      </c>
      <c r="T9" s="46">
        <v>4308</v>
      </c>
      <c r="U9" s="49">
        <v>9648</v>
      </c>
      <c r="V9" s="46">
        <v>15785</v>
      </c>
      <c r="W9" s="52">
        <v>21317</v>
      </c>
    </row>
    <row r="10" spans="1:23" ht="12.75">
      <c r="A10" s="35"/>
      <c r="B10" s="36" t="s">
        <v>14</v>
      </c>
      <c r="C10" s="9"/>
      <c r="D10" s="37">
        <v>11454</v>
      </c>
      <c r="E10" s="38">
        <v>23724</v>
      </c>
      <c r="F10" s="39">
        <v>36278</v>
      </c>
      <c r="G10" s="40">
        <v>49733</v>
      </c>
      <c r="H10" s="39">
        <v>13877</v>
      </c>
      <c r="I10" s="38">
        <v>28435</v>
      </c>
      <c r="J10" s="39">
        <v>43032</v>
      </c>
      <c r="K10" s="41">
        <v>57796</v>
      </c>
      <c r="L10" s="53">
        <v>15112</v>
      </c>
      <c r="M10" s="43">
        <v>30282</v>
      </c>
      <c r="N10" s="44">
        <v>45275</v>
      </c>
      <c r="O10" s="45">
        <v>59823</v>
      </c>
      <c r="P10" s="54">
        <v>14199</v>
      </c>
      <c r="Q10" s="38">
        <v>28162</v>
      </c>
      <c r="R10" s="54">
        <v>41660</v>
      </c>
      <c r="S10" s="47">
        <v>55089</v>
      </c>
      <c r="T10" s="54">
        <v>13520</v>
      </c>
      <c r="U10" s="38">
        <v>27035</v>
      </c>
      <c r="V10" s="54">
        <v>40268</v>
      </c>
      <c r="W10" s="41">
        <v>53755</v>
      </c>
    </row>
    <row r="11" spans="1:23" ht="12.75">
      <c r="A11" s="35"/>
      <c r="B11" s="36" t="s">
        <v>15</v>
      </c>
      <c r="C11" s="9"/>
      <c r="D11" s="48">
        <v>6724</v>
      </c>
      <c r="E11" s="49">
        <v>13654</v>
      </c>
      <c r="F11" s="50">
        <v>20241</v>
      </c>
      <c r="G11" s="51">
        <v>27121</v>
      </c>
      <c r="H11" s="50">
        <v>6798</v>
      </c>
      <c r="I11" s="49">
        <v>13568</v>
      </c>
      <c r="J11" s="50">
        <v>20425</v>
      </c>
      <c r="K11" s="52">
        <v>27440</v>
      </c>
      <c r="L11" s="54">
        <v>7111</v>
      </c>
      <c r="M11" s="49">
        <v>14508</v>
      </c>
      <c r="N11" s="50">
        <v>21460</v>
      </c>
      <c r="O11" s="41">
        <v>28839</v>
      </c>
      <c r="P11" s="54">
        <v>8176</v>
      </c>
      <c r="Q11" s="49">
        <v>15932</v>
      </c>
      <c r="R11" s="54">
        <v>23282</v>
      </c>
      <c r="S11" s="41">
        <v>30762</v>
      </c>
      <c r="T11" s="54">
        <v>6730</v>
      </c>
      <c r="U11" s="49">
        <v>13289</v>
      </c>
      <c r="V11" s="54">
        <v>20265</v>
      </c>
      <c r="W11" s="52">
        <v>27710</v>
      </c>
    </row>
    <row r="12" spans="1:23" ht="12.75">
      <c r="A12" s="35"/>
      <c r="B12" s="36" t="s">
        <v>16</v>
      </c>
      <c r="C12" s="55"/>
      <c r="D12" s="48">
        <v>4314</v>
      </c>
      <c r="E12" s="49">
        <v>8719</v>
      </c>
      <c r="F12" s="50">
        <v>13120</v>
      </c>
      <c r="G12" s="51">
        <v>17506</v>
      </c>
      <c r="H12" s="50">
        <v>4552</v>
      </c>
      <c r="I12" s="49">
        <v>9133</v>
      </c>
      <c r="J12" s="50">
        <v>13596</v>
      </c>
      <c r="K12" s="52">
        <v>18102</v>
      </c>
      <c r="L12" s="54">
        <v>4690</v>
      </c>
      <c r="M12" s="49">
        <v>9451</v>
      </c>
      <c r="N12" s="50">
        <v>14116</v>
      </c>
      <c r="O12" s="52">
        <v>18830</v>
      </c>
      <c r="P12" s="54">
        <v>5442</v>
      </c>
      <c r="Q12" s="49">
        <v>11127</v>
      </c>
      <c r="R12" s="54">
        <v>17001</v>
      </c>
      <c r="S12" s="52">
        <v>23753</v>
      </c>
      <c r="T12" s="54">
        <v>6736</v>
      </c>
      <c r="U12" s="49">
        <v>13555</v>
      </c>
      <c r="V12" s="54">
        <v>20924</v>
      </c>
      <c r="W12" s="52">
        <v>28549</v>
      </c>
    </row>
    <row r="13" spans="1:23" ht="12.75">
      <c r="A13" s="35"/>
      <c r="B13" s="36" t="s">
        <v>17</v>
      </c>
      <c r="C13" s="55"/>
      <c r="D13" s="48">
        <v>1225</v>
      </c>
      <c r="E13" s="49">
        <v>2266</v>
      </c>
      <c r="F13" s="50">
        <v>3215</v>
      </c>
      <c r="G13" s="51">
        <v>4249</v>
      </c>
      <c r="H13" s="50">
        <v>1159</v>
      </c>
      <c r="I13" s="49">
        <v>2229</v>
      </c>
      <c r="J13" s="50">
        <v>3570</v>
      </c>
      <c r="K13" s="52">
        <v>5395</v>
      </c>
      <c r="L13" s="54">
        <v>1593</v>
      </c>
      <c r="M13" s="49">
        <v>2999</v>
      </c>
      <c r="N13" s="50">
        <v>4073</v>
      </c>
      <c r="O13" s="52">
        <v>7058</v>
      </c>
      <c r="P13" s="54">
        <v>1373</v>
      </c>
      <c r="Q13" s="49">
        <v>2447</v>
      </c>
      <c r="R13" s="54">
        <v>3474</v>
      </c>
      <c r="S13" s="52">
        <v>4745</v>
      </c>
      <c r="T13" s="54">
        <v>1112</v>
      </c>
      <c r="U13" s="49">
        <v>2101</v>
      </c>
      <c r="V13" s="54">
        <v>3003</v>
      </c>
      <c r="W13" s="52">
        <v>4091</v>
      </c>
    </row>
    <row r="14" spans="1:23" ht="12.75">
      <c r="A14" s="56"/>
      <c r="B14" s="57" t="s">
        <v>18</v>
      </c>
      <c r="C14" s="58"/>
      <c r="D14" s="59">
        <v>2223</v>
      </c>
      <c r="E14" s="60">
        <v>4327</v>
      </c>
      <c r="F14" s="61">
        <v>6606</v>
      </c>
      <c r="G14" s="62">
        <v>9607</v>
      </c>
      <c r="H14" s="61">
        <v>1907</v>
      </c>
      <c r="I14" s="60">
        <v>4849</v>
      </c>
      <c r="J14" s="61">
        <v>6947</v>
      </c>
      <c r="K14" s="63">
        <v>10509</v>
      </c>
      <c r="L14" s="64">
        <v>3430</v>
      </c>
      <c r="M14" s="60">
        <v>6458</v>
      </c>
      <c r="N14" s="61">
        <v>9454</v>
      </c>
      <c r="O14" s="63">
        <v>12818</v>
      </c>
      <c r="P14" s="64">
        <v>2403</v>
      </c>
      <c r="Q14" s="60">
        <v>5079</v>
      </c>
      <c r="R14" s="64">
        <v>7752</v>
      </c>
      <c r="S14" s="63">
        <v>10276</v>
      </c>
      <c r="T14" s="64">
        <v>2234</v>
      </c>
      <c r="U14" s="60">
        <v>3635</v>
      </c>
      <c r="V14" s="64">
        <v>4729</v>
      </c>
      <c r="W14" s="63">
        <v>7588</v>
      </c>
    </row>
    <row r="15" spans="1:23" ht="12.75">
      <c r="A15" s="65"/>
      <c r="B15" s="27"/>
      <c r="C15" s="9"/>
      <c r="D15" s="37"/>
      <c r="E15" s="38"/>
      <c r="F15" s="39"/>
      <c r="G15" s="40"/>
      <c r="H15" s="39"/>
      <c r="I15" s="38"/>
      <c r="J15" s="39"/>
      <c r="K15" s="41"/>
      <c r="L15" s="54"/>
      <c r="M15" s="38"/>
      <c r="N15" s="39"/>
      <c r="O15" s="41"/>
      <c r="P15" s="54"/>
      <c r="Q15" s="38"/>
      <c r="R15" s="54"/>
      <c r="S15" s="41"/>
      <c r="T15" s="54"/>
      <c r="U15" s="38"/>
      <c r="V15" s="54"/>
      <c r="W15" s="41"/>
    </row>
    <row r="16" spans="1:23" ht="12.75">
      <c r="A16" s="35"/>
      <c r="B16" s="66" t="s">
        <v>19</v>
      </c>
      <c r="C16" s="9"/>
      <c r="D16" s="67">
        <f aca="true" t="shared" si="0" ref="D16:V16">+SUM(D8:D14)</f>
        <v>79177</v>
      </c>
      <c r="E16" s="68">
        <f t="shared" si="0"/>
        <v>158809</v>
      </c>
      <c r="F16" s="69">
        <f t="shared" si="0"/>
        <v>239969</v>
      </c>
      <c r="G16" s="70">
        <f t="shared" si="0"/>
        <v>319187</v>
      </c>
      <c r="H16" s="69">
        <f t="shared" si="0"/>
        <v>76563</v>
      </c>
      <c r="I16" s="68">
        <f t="shared" si="0"/>
        <v>154378</v>
      </c>
      <c r="J16" s="69">
        <f t="shared" si="0"/>
        <v>232675</v>
      </c>
      <c r="K16" s="70">
        <f t="shared" si="0"/>
        <v>309333</v>
      </c>
      <c r="L16" s="69">
        <f t="shared" si="0"/>
        <v>74580</v>
      </c>
      <c r="M16" s="68">
        <f t="shared" si="0"/>
        <v>155797</v>
      </c>
      <c r="N16" s="69">
        <f t="shared" si="0"/>
        <v>227430</v>
      </c>
      <c r="O16" s="70">
        <f t="shared" si="0"/>
        <v>299895</v>
      </c>
      <c r="P16" s="69">
        <f t="shared" si="0"/>
        <v>70802</v>
      </c>
      <c r="Q16" s="68">
        <f t="shared" si="0"/>
        <v>139712</v>
      </c>
      <c r="R16" s="69">
        <f t="shared" si="0"/>
        <v>207140</v>
      </c>
      <c r="S16" s="70">
        <f t="shared" si="0"/>
        <v>274080</v>
      </c>
      <c r="T16" s="69">
        <f t="shared" si="0"/>
        <v>62352</v>
      </c>
      <c r="U16" s="68">
        <f t="shared" si="0"/>
        <v>123969</v>
      </c>
      <c r="V16" s="69">
        <f t="shared" si="0"/>
        <v>186126</v>
      </c>
      <c r="W16" s="70">
        <f>W8+W9+W10+W11+W12+W13+W14</f>
        <v>249633</v>
      </c>
    </row>
    <row r="17" spans="1:23" ht="12.75">
      <c r="A17" s="35"/>
      <c r="B17" s="66"/>
      <c r="C17" s="9"/>
      <c r="D17" s="37"/>
      <c r="E17" s="38"/>
      <c r="F17" s="39"/>
      <c r="G17" s="40"/>
      <c r="H17" s="39"/>
      <c r="I17" s="38"/>
      <c r="J17" s="39"/>
      <c r="K17" s="41"/>
      <c r="L17" s="71"/>
      <c r="M17" s="38"/>
      <c r="N17" s="39"/>
      <c r="O17" s="41"/>
      <c r="P17" s="71"/>
      <c r="Q17" s="38"/>
      <c r="R17" s="71"/>
      <c r="S17" s="41"/>
      <c r="T17" s="71"/>
      <c r="U17" s="38"/>
      <c r="W17" s="41"/>
    </row>
    <row r="18" spans="1:23" ht="12.75">
      <c r="A18" s="35"/>
      <c r="B18" s="72" t="s">
        <v>12</v>
      </c>
      <c r="C18" s="9"/>
      <c r="D18" s="37">
        <v>44499</v>
      </c>
      <c r="E18" s="38">
        <v>91275</v>
      </c>
      <c r="F18" s="39">
        <v>141497</v>
      </c>
      <c r="G18" s="40">
        <v>189418</v>
      </c>
      <c r="H18" s="39">
        <v>45791</v>
      </c>
      <c r="I18" s="38">
        <v>94985</v>
      </c>
      <c r="J18" s="39">
        <v>146533</v>
      </c>
      <c r="K18" s="41">
        <v>195718</v>
      </c>
      <c r="L18" s="54">
        <v>47215</v>
      </c>
      <c r="M18" s="38">
        <v>97154</v>
      </c>
      <c r="N18" s="39">
        <v>147959</v>
      </c>
      <c r="O18" s="41">
        <v>196983</v>
      </c>
      <c r="P18" s="54">
        <v>46985</v>
      </c>
      <c r="Q18" s="38">
        <v>96405</v>
      </c>
      <c r="R18" s="54">
        <v>146293</v>
      </c>
      <c r="S18" s="41">
        <v>192704</v>
      </c>
      <c r="T18" s="54">
        <v>44753</v>
      </c>
      <c r="U18" s="38">
        <v>91605</v>
      </c>
      <c r="V18" s="54">
        <v>140284</v>
      </c>
      <c r="W18" s="41">
        <v>185967</v>
      </c>
    </row>
    <row r="19" spans="1:23" ht="12.75">
      <c r="A19" s="35"/>
      <c r="B19" s="72" t="s">
        <v>13</v>
      </c>
      <c r="C19" s="9"/>
      <c r="D19" s="37">
        <v>9506</v>
      </c>
      <c r="E19" s="38">
        <v>22044</v>
      </c>
      <c r="F19" s="39">
        <v>33950</v>
      </c>
      <c r="G19" s="40">
        <v>45859</v>
      </c>
      <c r="H19" s="39">
        <v>10985</v>
      </c>
      <c r="I19" s="38">
        <v>22397</v>
      </c>
      <c r="J19" s="39">
        <v>34263</v>
      </c>
      <c r="K19" s="41">
        <v>46244</v>
      </c>
      <c r="L19" s="54">
        <v>10898</v>
      </c>
      <c r="M19" s="38">
        <v>22594</v>
      </c>
      <c r="N19" s="39">
        <v>34471</v>
      </c>
      <c r="O19" s="41">
        <v>46241</v>
      </c>
      <c r="P19" s="54">
        <v>10042</v>
      </c>
      <c r="Q19" s="38">
        <v>20677</v>
      </c>
      <c r="R19" s="54">
        <v>31239</v>
      </c>
      <c r="S19" s="41">
        <v>41563</v>
      </c>
      <c r="T19" s="54">
        <v>8512</v>
      </c>
      <c r="U19" s="38">
        <v>18066</v>
      </c>
      <c r="V19" s="54">
        <v>27817</v>
      </c>
      <c r="W19" s="41">
        <v>36815</v>
      </c>
    </row>
    <row r="20" spans="1:23" ht="12.75">
      <c r="A20" s="35"/>
      <c r="B20" s="72" t="s">
        <v>20</v>
      </c>
      <c r="C20" s="9"/>
      <c r="D20" s="37">
        <v>1020</v>
      </c>
      <c r="E20" s="38">
        <v>1924</v>
      </c>
      <c r="F20" s="39">
        <v>4716</v>
      </c>
      <c r="G20" s="40">
        <v>5008</v>
      </c>
      <c r="H20" s="39">
        <v>1185</v>
      </c>
      <c r="I20" s="38">
        <v>2644</v>
      </c>
      <c r="J20" s="39">
        <v>5692</v>
      </c>
      <c r="K20" s="41">
        <v>6632</v>
      </c>
      <c r="L20" s="54">
        <v>908</v>
      </c>
      <c r="M20" s="38">
        <v>2357</v>
      </c>
      <c r="N20" s="39">
        <v>4693</v>
      </c>
      <c r="O20" s="41">
        <v>5995</v>
      </c>
      <c r="P20" s="54">
        <v>835</v>
      </c>
      <c r="Q20" s="38">
        <v>2251</v>
      </c>
      <c r="R20" s="54">
        <v>4121</v>
      </c>
      <c r="S20" s="41">
        <v>4959</v>
      </c>
      <c r="T20" s="54">
        <v>976</v>
      </c>
      <c r="U20" s="38">
        <v>1961</v>
      </c>
      <c r="V20" s="54">
        <v>3588</v>
      </c>
      <c r="W20" s="41">
        <v>4217</v>
      </c>
    </row>
    <row r="21" spans="1:23" ht="12.75">
      <c r="A21" s="35"/>
      <c r="B21" s="72" t="s">
        <v>21</v>
      </c>
      <c r="C21" s="9"/>
      <c r="D21" s="37">
        <v>9701</v>
      </c>
      <c r="E21" s="38">
        <v>18448</v>
      </c>
      <c r="F21" s="39">
        <v>29210</v>
      </c>
      <c r="G21" s="40">
        <v>40258</v>
      </c>
      <c r="H21" s="39">
        <v>10643</v>
      </c>
      <c r="I21" s="38">
        <v>21221</v>
      </c>
      <c r="J21" s="39">
        <v>33080</v>
      </c>
      <c r="K21" s="41">
        <v>45068</v>
      </c>
      <c r="L21" s="54">
        <v>11951</v>
      </c>
      <c r="M21" s="38">
        <v>24096</v>
      </c>
      <c r="N21" s="39">
        <v>37369</v>
      </c>
      <c r="O21" s="41">
        <v>50936</v>
      </c>
      <c r="P21" s="54">
        <v>13053</v>
      </c>
      <c r="Q21" s="38">
        <v>26533</v>
      </c>
      <c r="R21" s="54">
        <v>40932</v>
      </c>
      <c r="S21" s="41">
        <v>56188</v>
      </c>
      <c r="T21" s="54">
        <v>13406</v>
      </c>
      <c r="U21" s="38">
        <v>27290</v>
      </c>
      <c r="V21" s="54">
        <v>42620</v>
      </c>
      <c r="W21" s="41">
        <v>57789</v>
      </c>
    </row>
    <row r="22" spans="1:23" ht="12.75">
      <c r="A22" s="35"/>
      <c r="B22" s="72" t="s">
        <v>22</v>
      </c>
      <c r="C22" s="9"/>
      <c r="D22" s="37">
        <v>5005</v>
      </c>
      <c r="E22" s="38">
        <v>10163</v>
      </c>
      <c r="F22" s="39">
        <v>16278</v>
      </c>
      <c r="G22" s="40">
        <v>25280</v>
      </c>
      <c r="H22" s="39">
        <v>4795</v>
      </c>
      <c r="I22" s="38">
        <v>9829</v>
      </c>
      <c r="J22" s="39">
        <v>15419</v>
      </c>
      <c r="K22" s="41">
        <v>23121</v>
      </c>
      <c r="L22" s="54">
        <v>4759</v>
      </c>
      <c r="M22" s="38">
        <v>9403</v>
      </c>
      <c r="N22" s="39">
        <v>14616</v>
      </c>
      <c r="O22" s="41">
        <v>21169</v>
      </c>
      <c r="P22" s="54">
        <v>4052</v>
      </c>
      <c r="Q22" s="38">
        <v>8850</v>
      </c>
      <c r="R22" s="54">
        <v>14260</v>
      </c>
      <c r="S22" s="41">
        <v>21320</v>
      </c>
      <c r="T22" s="54">
        <v>4421</v>
      </c>
      <c r="U22" s="38">
        <v>9254</v>
      </c>
      <c r="V22" s="54">
        <v>14734</v>
      </c>
      <c r="W22" s="41">
        <v>22691</v>
      </c>
    </row>
    <row r="23" spans="1:23" ht="12.75">
      <c r="A23" s="56"/>
      <c r="B23" s="73" t="s">
        <v>23</v>
      </c>
      <c r="C23" s="58"/>
      <c r="D23" s="59">
        <v>428</v>
      </c>
      <c r="E23" s="60">
        <v>1418</v>
      </c>
      <c r="F23" s="61">
        <v>11869</v>
      </c>
      <c r="G23" s="62">
        <v>21507</v>
      </c>
      <c r="H23" s="61">
        <v>2275</v>
      </c>
      <c r="I23" s="60">
        <v>4231</v>
      </c>
      <c r="J23" s="61">
        <v>6809</v>
      </c>
      <c r="K23" s="63">
        <v>8984</v>
      </c>
      <c r="L23" s="64">
        <v>1980</v>
      </c>
      <c r="M23" s="60">
        <v>4316</v>
      </c>
      <c r="N23" s="61">
        <v>6242</v>
      </c>
      <c r="O23" s="63">
        <v>10441</v>
      </c>
      <c r="P23" s="64">
        <v>2074</v>
      </c>
      <c r="Q23" s="60">
        <v>4156</v>
      </c>
      <c r="R23" s="64">
        <v>6223</v>
      </c>
      <c r="S23" s="63">
        <v>9262</v>
      </c>
      <c r="T23" s="64">
        <v>2125</v>
      </c>
      <c r="U23" s="60">
        <v>4269</v>
      </c>
      <c r="V23" s="64">
        <v>5053</v>
      </c>
      <c r="W23" s="63">
        <v>7694</v>
      </c>
    </row>
    <row r="24" spans="1:23" ht="12.75">
      <c r="A24" s="35"/>
      <c r="B24" s="66"/>
      <c r="C24" s="9"/>
      <c r="D24" s="48"/>
      <c r="E24" s="49"/>
      <c r="F24" s="50"/>
      <c r="G24" s="51"/>
      <c r="H24" s="50"/>
      <c r="I24" s="49"/>
      <c r="J24" s="50"/>
      <c r="K24" s="52"/>
      <c r="L24" s="54"/>
      <c r="M24" s="49"/>
      <c r="N24" s="50"/>
      <c r="O24" s="52"/>
      <c r="P24" s="54"/>
      <c r="Q24" s="49"/>
      <c r="R24" s="54"/>
      <c r="S24" s="52"/>
      <c r="T24" s="54"/>
      <c r="U24" s="49"/>
      <c r="V24" s="54"/>
      <c r="W24" s="52"/>
    </row>
    <row r="25" spans="1:23" ht="12.75">
      <c r="A25" s="65"/>
      <c r="B25" s="74" t="s">
        <v>24</v>
      </c>
      <c r="C25" s="9"/>
      <c r="D25" s="75">
        <v>70159</v>
      </c>
      <c r="E25" s="76">
        <f>+SUM(E18:E23)</f>
        <v>145272</v>
      </c>
      <c r="F25" s="77">
        <f aca="true" t="shared" si="1" ref="F25:V25">+SUM(F18:F23)</f>
        <v>237520</v>
      </c>
      <c r="G25" s="78">
        <f t="shared" si="1"/>
        <v>327330</v>
      </c>
      <c r="H25" s="77">
        <f>+SUM(H18:H23)</f>
        <v>75674</v>
      </c>
      <c r="I25" s="76">
        <f t="shared" si="1"/>
        <v>155307</v>
      </c>
      <c r="J25" s="77">
        <f t="shared" si="1"/>
        <v>241796</v>
      </c>
      <c r="K25" s="79">
        <f t="shared" si="1"/>
        <v>325767</v>
      </c>
      <c r="L25" s="80">
        <f t="shared" si="1"/>
        <v>77711</v>
      </c>
      <c r="M25" s="76">
        <f t="shared" si="1"/>
        <v>159920</v>
      </c>
      <c r="N25" s="77">
        <f t="shared" si="1"/>
        <v>245350</v>
      </c>
      <c r="O25" s="79">
        <f t="shared" si="1"/>
        <v>331765</v>
      </c>
      <c r="P25" s="80">
        <f t="shared" si="1"/>
        <v>77041</v>
      </c>
      <c r="Q25" s="76">
        <f t="shared" si="1"/>
        <v>158872</v>
      </c>
      <c r="R25" s="80">
        <f t="shared" si="1"/>
        <v>243068</v>
      </c>
      <c r="S25" s="79">
        <f t="shared" si="1"/>
        <v>325996</v>
      </c>
      <c r="T25" s="80">
        <f t="shared" si="1"/>
        <v>74193</v>
      </c>
      <c r="U25" s="76">
        <f t="shared" si="1"/>
        <v>152445</v>
      </c>
      <c r="V25" s="80">
        <f t="shared" si="1"/>
        <v>234096</v>
      </c>
      <c r="W25" s="79">
        <f>SUM(W18:W23)</f>
        <v>315173</v>
      </c>
    </row>
    <row r="26" spans="1:23" ht="12.75">
      <c r="A26" s="35"/>
      <c r="B26" s="27"/>
      <c r="C26" s="9"/>
      <c r="D26" s="37"/>
      <c r="E26" s="38"/>
      <c r="F26" s="39"/>
      <c r="G26" s="40"/>
      <c r="H26" s="39"/>
      <c r="I26" s="38"/>
      <c r="J26" s="39"/>
      <c r="K26" s="41"/>
      <c r="L26" s="71"/>
      <c r="M26" s="38"/>
      <c r="N26" s="39"/>
      <c r="O26" s="41"/>
      <c r="P26" s="71"/>
      <c r="Q26" s="38"/>
      <c r="R26" s="71"/>
      <c r="S26" s="41"/>
      <c r="T26" s="71"/>
      <c r="U26" s="38"/>
      <c r="W26" s="41"/>
    </row>
    <row r="27" spans="1:23" ht="12.75">
      <c r="A27" s="65"/>
      <c r="B27" s="74" t="s">
        <v>25</v>
      </c>
      <c r="C27" s="9"/>
      <c r="D27" s="81">
        <v>2534</v>
      </c>
      <c r="E27" s="82">
        <v>8767</v>
      </c>
      <c r="F27" s="83">
        <v>12853</v>
      </c>
      <c r="G27" s="84">
        <v>24679</v>
      </c>
      <c r="H27" s="83">
        <v>8888</v>
      </c>
      <c r="I27" s="82">
        <v>18756</v>
      </c>
      <c r="J27" s="83">
        <v>29173</v>
      </c>
      <c r="K27" s="85">
        <v>41561</v>
      </c>
      <c r="L27" s="86">
        <v>10349</v>
      </c>
      <c r="M27" s="82">
        <v>20039</v>
      </c>
      <c r="N27" s="83">
        <v>30054</v>
      </c>
      <c r="O27" s="85">
        <v>41396</v>
      </c>
      <c r="P27" s="86">
        <v>11566</v>
      </c>
      <c r="Q27" s="82">
        <v>21920</v>
      </c>
      <c r="R27" s="86">
        <v>30406</v>
      </c>
      <c r="S27" s="85">
        <v>43913</v>
      </c>
      <c r="T27" s="86">
        <v>10829</v>
      </c>
      <c r="U27" s="82">
        <v>21420</v>
      </c>
      <c r="V27" s="86">
        <v>32380</v>
      </c>
      <c r="W27" s="85">
        <v>44773</v>
      </c>
    </row>
    <row r="28" spans="1:23" ht="12.75">
      <c r="A28" s="35"/>
      <c r="B28" s="27"/>
      <c r="C28" s="87"/>
      <c r="D28" s="37"/>
      <c r="E28" s="38"/>
      <c r="F28" s="39"/>
      <c r="G28" s="40"/>
      <c r="H28" s="39"/>
      <c r="I28" s="38"/>
      <c r="J28" s="39"/>
      <c r="K28" s="41"/>
      <c r="L28" s="86"/>
      <c r="M28" s="38"/>
      <c r="N28" s="39"/>
      <c r="O28" s="41"/>
      <c r="P28" s="86"/>
      <c r="Q28" s="38"/>
      <c r="R28" s="86"/>
      <c r="S28" s="41"/>
      <c r="T28" s="86"/>
      <c r="U28" s="38"/>
      <c r="V28" s="86"/>
      <c r="W28" s="41"/>
    </row>
    <row r="29" spans="1:23" ht="12.75">
      <c r="A29" s="88" t="s">
        <v>26</v>
      </c>
      <c r="B29" s="27"/>
      <c r="C29" s="87"/>
      <c r="D29" s="89">
        <f>+D27+D25+D16</f>
        <v>151870</v>
      </c>
      <c r="E29" s="90">
        <f aca="true" t="shared" si="2" ref="E29:V29">+E27+E25+E16</f>
        <v>312848</v>
      </c>
      <c r="F29" s="91">
        <f t="shared" si="2"/>
        <v>490342</v>
      </c>
      <c r="G29" s="84">
        <f t="shared" si="2"/>
        <v>671196</v>
      </c>
      <c r="H29" s="91">
        <f t="shared" si="2"/>
        <v>161125</v>
      </c>
      <c r="I29" s="90">
        <f>+I27+I25+I16</f>
        <v>328441</v>
      </c>
      <c r="J29" s="91">
        <f t="shared" si="2"/>
        <v>503644</v>
      </c>
      <c r="K29" s="92">
        <f t="shared" si="2"/>
        <v>676661</v>
      </c>
      <c r="L29" s="86">
        <f t="shared" si="2"/>
        <v>162640</v>
      </c>
      <c r="M29" s="90">
        <f t="shared" si="2"/>
        <v>335756</v>
      </c>
      <c r="N29" s="91">
        <f t="shared" si="2"/>
        <v>502834</v>
      </c>
      <c r="O29" s="92">
        <f t="shared" si="2"/>
        <v>673056</v>
      </c>
      <c r="P29" s="86">
        <f t="shared" si="2"/>
        <v>159409</v>
      </c>
      <c r="Q29" s="90">
        <f t="shared" si="2"/>
        <v>320504</v>
      </c>
      <c r="R29" s="86">
        <f t="shared" si="2"/>
        <v>480614</v>
      </c>
      <c r="S29" s="92">
        <f t="shared" si="2"/>
        <v>643989</v>
      </c>
      <c r="T29" s="86">
        <f t="shared" si="2"/>
        <v>147374</v>
      </c>
      <c r="U29" s="90">
        <f t="shared" si="2"/>
        <v>297834</v>
      </c>
      <c r="V29" s="86">
        <f t="shared" si="2"/>
        <v>452602</v>
      </c>
      <c r="W29" s="92">
        <f>W16+W25+W27</f>
        <v>609579</v>
      </c>
    </row>
    <row r="30" spans="1:23" ht="12.75">
      <c r="A30" s="35"/>
      <c r="B30" s="27"/>
      <c r="C30" s="87"/>
      <c r="D30" s="48"/>
      <c r="E30" s="49"/>
      <c r="F30" s="50"/>
      <c r="G30" s="51"/>
      <c r="H30" s="50"/>
      <c r="I30" s="49"/>
      <c r="J30" s="50"/>
      <c r="K30" s="52"/>
      <c r="L30" s="46"/>
      <c r="M30" s="49"/>
      <c r="N30" s="50"/>
      <c r="O30" s="52"/>
      <c r="P30" s="46"/>
      <c r="Q30" s="49"/>
      <c r="R30" s="46"/>
      <c r="S30" s="52"/>
      <c r="T30" s="46"/>
      <c r="U30" s="49"/>
      <c r="V30" s="46"/>
      <c r="W30" s="52"/>
    </row>
    <row r="31" spans="1:23" ht="12.75">
      <c r="A31" s="93"/>
      <c r="B31" s="72"/>
      <c r="C31" s="72" t="s">
        <v>27</v>
      </c>
      <c r="D31" s="48">
        <v>-21485</v>
      </c>
      <c r="E31" s="49">
        <v>-43707</v>
      </c>
      <c r="F31" s="50">
        <v>-69231</v>
      </c>
      <c r="G31" s="51">
        <v>-91102</v>
      </c>
      <c r="H31" s="50">
        <v>-20369</v>
      </c>
      <c r="I31" s="49">
        <v>-40659</v>
      </c>
      <c r="J31" s="50">
        <v>-65376</v>
      </c>
      <c r="K31" s="52">
        <v>-86244</v>
      </c>
      <c r="L31" s="46">
        <v>-19187</v>
      </c>
      <c r="M31" s="49">
        <v>-38557</v>
      </c>
      <c r="N31" s="50">
        <v>-58964</v>
      </c>
      <c r="O31" s="52">
        <v>-79076</v>
      </c>
      <c r="P31" s="46">
        <v>-17822</v>
      </c>
      <c r="Q31" s="49">
        <v>-35239</v>
      </c>
      <c r="R31" s="46">
        <v>-53556</v>
      </c>
      <c r="S31" s="52">
        <v>-71583</v>
      </c>
      <c r="T31" s="46">
        <v>-15490</v>
      </c>
      <c r="U31" s="49">
        <v>-32170</v>
      </c>
      <c r="V31" s="46">
        <v>-49615</v>
      </c>
      <c r="W31" s="52">
        <v>-65247</v>
      </c>
    </row>
    <row r="32" spans="1:23" ht="12.75">
      <c r="A32" s="93"/>
      <c r="B32" s="72"/>
      <c r="C32" s="72" t="s">
        <v>28</v>
      </c>
      <c r="D32" s="48">
        <v>-8095</v>
      </c>
      <c r="E32" s="49">
        <v>-18195</v>
      </c>
      <c r="F32" s="50">
        <v>-37354</v>
      </c>
      <c r="G32" s="51">
        <v>-59714</v>
      </c>
      <c r="H32" s="50">
        <v>-8185</v>
      </c>
      <c r="I32" s="49">
        <v>-18310</v>
      </c>
      <c r="J32" s="50">
        <v>-28918</v>
      </c>
      <c r="K32" s="52">
        <v>-41957</v>
      </c>
      <c r="L32" s="46">
        <v>-9749</v>
      </c>
      <c r="M32" s="49">
        <v>-18419</v>
      </c>
      <c r="N32" s="50">
        <v>-28049</v>
      </c>
      <c r="O32" s="52">
        <v>-45061</v>
      </c>
      <c r="P32" s="46">
        <v>-8563</v>
      </c>
      <c r="Q32" s="49">
        <v>-17664</v>
      </c>
      <c r="R32" s="46">
        <v>-27587</v>
      </c>
      <c r="S32" s="52">
        <v>-44011</v>
      </c>
      <c r="T32" s="46">
        <v>-8944</v>
      </c>
      <c r="U32" s="49">
        <v>-17746</v>
      </c>
      <c r="V32" s="46">
        <v>-27056</v>
      </c>
      <c r="W32" s="52">
        <v>-41037</v>
      </c>
    </row>
    <row r="33" spans="1:23" ht="12.75">
      <c r="A33" s="94"/>
      <c r="B33" s="73"/>
      <c r="C33" s="95" t="s">
        <v>29</v>
      </c>
      <c r="D33" s="59">
        <v>-6284</v>
      </c>
      <c r="E33" s="60">
        <v>-13707</v>
      </c>
      <c r="F33" s="61">
        <v>-21161</v>
      </c>
      <c r="G33" s="62">
        <v>-32737</v>
      </c>
      <c r="H33" s="61">
        <v>-11051</v>
      </c>
      <c r="I33" s="60">
        <v>-24028</v>
      </c>
      <c r="J33" s="61">
        <v>-35623</v>
      </c>
      <c r="K33" s="96">
        <v>-49064</v>
      </c>
      <c r="L33" s="97">
        <v>-10839</v>
      </c>
      <c r="M33" s="98">
        <v>-21128</v>
      </c>
      <c r="N33" s="97">
        <v>-31728</v>
      </c>
      <c r="O33" s="63">
        <v>-43421</v>
      </c>
      <c r="P33" s="64">
        <v>-12421</v>
      </c>
      <c r="Q33" s="60">
        <v>-23360</v>
      </c>
      <c r="R33" s="64">
        <v>-32953</v>
      </c>
      <c r="S33" s="63">
        <v>-44982</v>
      </c>
      <c r="T33" s="64">
        <v>-12234</v>
      </c>
      <c r="U33" s="60">
        <v>-23537</v>
      </c>
      <c r="V33" s="64">
        <v>-35866</v>
      </c>
      <c r="W33" s="63">
        <v>-51143</v>
      </c>
    </row>
    <row r="34" spans="1:23" ht="12.75">
      <c r="A34" s="99"/>
      <c r="B34" s="72" t="s">
        <v>30</v>
      </c>
      <c r="C34" s="72"/>
      <c r="D34" s="48">
        <f>+SUM(D31:D33)</f>
        <v>-35864</v>
      </c>
      <c r="E34" s="49">
        <f aca="true" t="shared" si="3" ref="E34:S34">+SUM(E31:E33)</f>
        <v>-75609</v>
      </c>
      <c r="F34" s="50">
        <f t="shared" si="3"/>
        <v>-127746</v>
      </c>
      <c r="G34" s="51">
        <f t="shared" si="3"/>
        <v>-183553</v>
      </c>
      <c r="H34" s="50">
        <f t="shared" si="3"/>
        <v>-39605</v>
      </c>
      <c r="I34" s="49">
        <f t="shared" si="3"/>
        <v>-82997</v>
      </c>
      <c r="J34" s="50">
        <f t="shared" si="3"/>
        <v>-129917</v>
      </c>
      <c r="K34" s="100">
        <f t="shared" si="3"/>
        <v>-177265</v>
      </c>
      <c r="L34" s="42">
        <f>+SUM(L31:L33)</f>
        <v>-39775</v>
      </c>
      <c r="M34" s="101">
        <f>+SUM(M31:M33)</f>
        <v>-78104</v>
      </c>
      <c r="N34" s="42">
        <f>+SUM(N31:N33)</f>
        <v>-118741</v>
      </c>
      <c r="O34" s="52">
        <f t="shared" si="3"/>
        <v>-167558</v>
      </c>
      <c r="P34" s="46">
        <f t="shared" si="3"/>
        <v>-38806</v>
      </c>
      <c r="Q34" s="49">
        <f t="shared" si="3"/>
        <v>-76263</v>
      </c>
      <c r="R34" s="46">
        <f t="shared" si="3"/>
        <v>-114096</v>
      </c>
      <c r="S34" s="52">
        <f t="shared" si="3"/>
        <v>-160576</v>
      </c>
      <c r="T34" s="46">
        <v>-36668</v>
      </c>
      <c r="U34" s="49">
        <v>-73453</v>
      </c>
      <c r="V34" s="46">
        <f>+SUM(V31:V33)</f>
        <v>-112537</v>
      </c>
      <c r="W34" s="52">
        <f>SUM(W31:W33)</f>
        <v>-157427</v>
      </c>
    </row>
    <row r="35" spans="1:23" ht="12.75">
      <c r="A35" s="99"/>
      <c r="B35" s="72" t="s">
        <v>31</v>
      </c>
      <c r="C35" s="72"/>
      <c r="D35" s="48">
        <v>-21500</v>
      </c>
      <c r="E35" s="49">
        <v>-43823</v>
      </c>
      <c r="F35" s="50">
        <v>-66143</v>
      </c>
      <c r="G35" s="51">
        <v>-95253</v>
      </c>
      <c r="H35" s="50">
        <v>-26636</v>
      </c>
      <c r="I35" s="49">
        <v>-53503</v>
      </c>
      <c r="J35" s="50">
        <v>-77069</v>
      </c>
      <c r="K35" s="52">
        <v>-120176</v>
      </c>
      <c r="L35" s="46">
        <v>-23053</v>
      </c>
      <c r="M35" s="102">
        <v>-48531</v>
      </c>
      <c r="N35" s="46">
        <v>-72089</v>
      </c>
      <c r="O35" s="52">
        <v>-100320</v>
      </c>
      <c r="P35" s="46">
        <v>-23620</v>
      </c>
      <c r="Q35" s="49">
        <v>-48242</v>
      </c>
      <c r="R35" s="46">
        <v>-68953</v>
      </c>
      <c r="S35" s="52">
        <v>-101918</v>
      </c>
      <c r="T35" s="46">
        <v>-23337</v>
      </c>
      <c r="U35" s="49">
        <v>-46400</v>
      </c>
      <c r="V35" s="46">
        <v>-67917</v>
      </c>
      <c r="W35" s="52">
        <v>-93884</v>
      </c>
    </row>
    <row r="36" spans="1:23" ht="12.75">
      <c r="A36" s="99"/>
      <c r="B36" s="72" t="s">
        <v>32</v>
      </c>
      <c r="C36" s="72"/>
      <c r="D36" s="48">
        <v>-29216</v>
      </c>
      <c r="E36" s="49">
        <v>-60734</v>
      </c>
      <c r="F36" s="50">
        <v>-90783</v>
      </c>
      <c r="G36" s="51">
        <v>-122249</v>
      </c>
      <c r="H36" s="50">
        <v>-28349</v>
      </c>
      <c r="I36" s="49">
        <v>-57168</v>
      </c>
      <c r="J36" s="50">
        <v>-85586</v>
      </c>
      <c r="K36" s="52">
        <v>-115595</v>
      </c>
      <c r="L36" s="46">
        <v>-27953</v>
      </c>
      <c r="M36" s="102">
        <v>-55637</v>
      </c>
      <c r="N36" s="46">
        <v>-79184</v>
      </c>
      <c r="O36" s="52">
        <v>-106120</v>
      </c>
      <c r="P36" s="46">
        <v>-24786</v>
      </c>
      <c r="Q36" s="49">
        <v>-50961</v>
      </c>
      <c r="R36" s="46">
        <v>-76337</v>
      </c>
      <c r="S36" s="52">
        <v>-101920</v>
      </c>
      <c r="T36" s="46">
        <v>-24140</v>
      </c>
      <c r="U36" s="49">
        <v>-49425</v>
      </c>
      <c r="V36" s="46">
        <v>-74228</v>
      </c>
      <c r="W36" s="52">
        <v>-100872</v>
      </c>
    </row>
    <row r="37" spans="1:23" ht="12.75">
      <c r="A37" s="94"/>
      <c r="B37" s="73" t="s">
        <v>33</v>
      </c>
      <c r="C37" s="95"/>
      <c r="D37" s="59">
        <v>-30444</v>
      </c>
      <c r="E37" s="60">
        <v>-64608</v>
      </c>
      <c r="F37" s="61">
        <v>-97635</v>
      </c>
      <c r="G37" s="62">
        <v>-133750</v>
      </c>
      <c r="H37" s="61">
        <v>-31892</v>
      </c>
      <c r="I37" s="60">
        <v>-63195</v>
      </c>
      <c r="J37" s="61">
        <v>-93673</v>
      </c>
      <c r="K37" s="96">
        <v>-135313</v>
      </c>
      <c r="L37" s="97">
        <v>-30877</v>
      </c>
      <c r="M37" s="98">
        <v>-64783</v>
      </c>
      <c r="N37" s="97">
        <v>-98156</v>
      </c>
      <c r="O37" s="63">
        <v>-136800</v>
      </c>
      <c r="P37" s="64">
        <v>-32413</v>
      </c>
      <c r="Q37" s="60">
        <v>-64905</v>
      </c>
      <c r="R37" s="64">
        <v>-95306</v>
      </c>
      <c r="S37" s="63">
        <v>-132442</v>
      </c>
      <c r="T37" s="64">
        <v>-29703</v>
      </c>
      <c r="U37" s="60">
        <v>-58475</v>
      </c>
      <c r="V37" s="64">
        <f>-87573+2367</f>
        <v>-85206</v>
      </c>
      <c r="W37" s="63">
        <v>-145302</v>
      </c>
    </row>
    <row r="38" spans="1:23" ht="12.75">
      <c r="A38" s="99"/>
      <c r="B38" s="72"/>
      <c r="C38" s="72"/>
      <c r="D38" s="48"/>
      <c r="E38" s="49"/>
      <c r="F38" s="50"/>
      <c r="G38" s="51"/>
      <c r="H38" s="50"/>
      <c r="I38" s="49"/>
      <c r="J38" s="50"/>
      <c r="K38" s="52"/>
      <c r="L38" s="46"/>
      <c r="M38" s="49"/>
      <c r="N38" s="50"/>
      <c r="O38" s="52"/>
      <c r="P38" s="46"/>
      <c r="Q38" s="49"/>
      <c r="R38" s="46"/>
      <c r="S38" s="52"/>
      <c r="T38" s="46"/>
      <c r="U38" s="49"/>
      <c r="V38" s="46"/>
      <c r="W38" s="52"/>
    </row>
    <row r="39" spans="1:23" ht="12.75">
      <c r="A39" s="88"/>
      <c r="B39" s="74" t="s">
        <v>34</v>
      </c>
      <c r="C39" s="72"/>
      <c r="D39" s="81">
        <f>+SUM(D34:D37)</f>
        <v>-117024</v>
      </c>
      <c r="E39" s="82">
        <f aca="true" t="shared" si="4" ref="E39:W39">+SUM(E34:E37)</f>
        <v>-244774</v>
      </c>
      <c r="F39" s="83">
        <f t="shared" si="4"/>
        <v>-382307</v>
      </c>
      <c r="G39" s="84">
        <f t="shared" si="4"/>
        <v>-534805</v>
      </c>
      <c r="H39" s="83">
        <f t="shared" si="4"/>
        <v>-126482</v>
      </c>
      <c r="I39" s="82">
        <f t="shared" si="4"/>
        <v>-256863</v>
      </c>
      <c r="J39" s="83">
        <f t="shared" si="4"/>
        <v>-386245</v>
      </c>
      <c r="K39" s="85">
        <f t="shared" si="4"/>
        <v>-548349</v>
      </c>
      <c r="L39" s="86">
        <f>+SUM(L34:L37)</f>
        <v>-121658</v>
      </c>
      <c r="M39" s="82">
        <f t="shared" si="4"/>
        <v>-247055</v>
      </c>
      <c r="N39" s="83">
        <f t="shared" si="4"/>
        <v>-368170</v>
      </c>
      <c r="O39" s="85">
        <f t="shared" si="4"/>
        <v>-510798</v>
      </c>
      <c r="P39" s="86">
        <f t="shared" si="4"/>
        <v>-119625</v>
      </c>
      <c r="Q39" s="82">
        <f t="shared" si="4"/>
        <v>-240371</v>
      </c>
      <c r="R39" s="86">
        <f t="shared" si="4"/>
        <v>-354692</v>
      </c>
      <c r="S39" s="85">
        <f t="shared" si="4"/>
        <v>-496856</v>
      </c>
      <c r="T39" s="86">
        <f t="shared" si="4"/>
        <v>-113848</v>
      </c>
      <c r="U39" s="82">
        <f t="shared" si="4"/>
        <v>-227753</v>
      </c>
      <c r="V39" s="86">
        <f t="shared" si="4"/>
        <v>-339888</v>
      </c>
      <c r="W39" s="85">
        <f t="shared" si="4"/>
        <v>-497485</v>
      </c>
    </row>
    <row r="40" spans="1:23" ht="12.75">
      <c r="A40" s="103"/>
      <c r="B40" s="73"/>
      <c r="C40" s="73"/>
      <c r="D40" s="104"/>
      <c r="E40" s="60"/>
      <c r="F40" s="61"/>
      <c r="G40" s="62"/>
      <c r="H40" s="61"/>
      <c r="I40" s="60"/>
      <c r="J40" s="61"/>
      <c r="K40" s="63"/>
      <c r="L40" s="64"/>
      <c r="M40" s="60"/>
      <c r="N40" s="61"/>
      <c r="O40" s="63"/>
      <c r="P40" s="64"/>
      <c r="Q40" s="60"/>
      <c r="R40" s="64"/>
      <c r="S40" s="63"/>
      <c r="T40" s="64"/>
      <c r="U40" s="60"/>
      <c r="V40" s="64"/>
      <c r="W40" s="63"/>
    </row>
    <row r="41" spans="1:23" s="106" customFormat="1" ht="12.75">
      <c r="A41" s="88" t="s">
        <v>35</v>
      </c>
      <c r="B41" s="72"/>
      <c r="C41" s="72"/>
      <c r="D41" s="89">
        <f>+D29+D39</f>
        <v>34846</v>
      </c>
      <c r="E41" s="90">
        <f aca="true" t="shared" si="5" ref="E41:W41">+E29+E39</f>
        <v>68074</v>
      </c>
      <c r="F41" s="91">
        <f t="shared" si="5"/>
        <v>108035</v>
      </c>
      <c r="G41" s="84">
        <f t="shared" si="5"/>
        <v>136391</v>
      </c>
      <c r="H41" s="91">
        <f t="shared" si="5"/>
        <v>34643</v>
      </c>
      <c r="I41" s="90">
        <f t="shared" si="5"/>
        <v>71578</v>
      </c>
      <c r="J41" s="91">
        <f t="shared" si="5"/>
        <v>117399</v>
      </c>
      <c r="K41" s="92">
        <f t="shared" si="5"/>
        <v>128312</v>
      </c>
      <c r="L41" s="105">
        <f t="shared" si="5"/>
        <v>40982</v>
      </c>
      <c r="M41" s="90">
        <f t="shared" si="5"/>
        <v>88701</v>
      </c>
      <c r="N41" s="91">
        <f t="shared" si="5"/>
        <v>134664</v>
      </c>
      <c r="O41" s="92">
        <f t="shared" si="5"/>
        <v>162258</v>
      </c>
      <c r="P41" s="105">
        <f t="shared" si="5"/>
        <v>39784</v>
      </c>
      <c r="Q41" s="90">
        <f t="shared" si="5"/>
        <v>80133</v>
      </c>
      <c r="R41" s="105">
        <f t="shared" si="5"/>
        <v>125922</v>
      </c>
      <c r="S41" s="92">
        <f t="shared" si="5"/>
        <v>147133</v>
      </c>
      <c r="T41" s="105">
        <f t="shared" si="5"/>
        <v>33526</v>
      </c>
      <c r="U41" s="90">
        <f t="shared" si="5"/>
        <v>70081</v>
      </c>
      <c r="V41" s="105">
        <f t="shared" si="5"/>
        <v>112714</v>
      </c>
      <c r="W41" s="92">
        <f t="shared" si="5"/>
        <v>112094</v>
      </c>
    </row>
    <row r="42" spans="1:23" ht="12.75">
      <c r="A42" s="93"/>
      <c r="B42" s="72"/>
      <c r="C42" s="72"/>
      <c r="D42" s="48"/>
      <c r="E42" s="49"/>
      <c r="F42" s="50"/>
      <c r="G42" s="51"/>
      <c r="H42" s="50"/>
      <c r="I42" s="49"/>
      <c r="J42" s="50"/>
      <c r="K42" s="52"/>
      <c r="L42" s="54"/>
      <c r="M42" s="49"/>
      <c r="N42" s="50"/>
      <c r="O42" s="52"/>
      <c r="P42" s="54"/>
      <c r="Q42" s="49"/>
      <c r="R42" s="54"/>
      <c r="S42" s="52"/>
      <c r="T42" s="54"/>
      <c r="U42" s="49"/>
      <c r="V42" s="54"/>
      <c r="W42" s="52"/>
    </row>
    <row r="43" spans="1:23" ht="12.75">
      <c r="A43" s="99"/>
      <c r="B43" s="72" t="s">
        <v>36</v>
      </c>
      <c r="C43" s="107"/>
      <c r="D43" s="48">
        <v>-7736</v>
      </c>
      <c r="E43" s="49">
        <v>-16249</v>
      </c>
      <c r="F43" s="50">
        <v>-21622</v>
      </c>
      <c r="G43" s="51">
        <v>-25410</v>
      </c>
      <c r="H43" s="50">
        <v>-7161</v>
      </c>
      <c r="I43" s="49">
        <v>-14833</v>
      </c>
      <c r="J43" s="50">
        <v>-23133</v>
      </c>
      <c r="K43" s="52">
        <v>-29969</v>
      </c>
      <c r="L43" s="54">
        <v>-7980</v>
      </c>
      <c r="M43" s="49">
        <v>-12461</v>
      </c>
      <c r="N43" s="50">
        <v>-20696</v>
      </c>
      <c r="O43" s="52">
        <v>-30308</v>
      </c>
      <c r="P43" s="54">
        <v>-9742</v>
      </c>
      <c r="Q43" s="49">
        <v>-15262</v>
      </c>
      <c r="R43" s="54">
        <v>-25671</v>
      </c>
      <c r="S43" s="52">
        <v>-32813</v>
      </c>
      <c r="T43" s="54">
        <v>-8503</v>
      </c>
      <c r="U43" s="49">
        <v>-14286</v>
      </c>
      <c r="V43" s="54">
        <v>-21481</v>
      </c>
      <c r="W43" s="52">
        <v>-28113</v>
      </c>
    </row>
    <row r="44" spans="1:23" ht="12.75">
      <c r="A44" s="99"/>
      <c r="B44" s="72"/>
      <c r="C44" s="72"/>
      <c r="D44" s="48"/>
      <c r="E44" s="49"/>
      <c r="F44" s="50"/>
      <c r="G44" s="51"/>
      <c r="H44" s="50"/>
      <c r="I44" s="49"/>
      <c r="J44" s="50"/>
      <c r="K44" s="52"/>
      <c r="L44" s="54"/>
      <c r="M44" s="49"/>
      <c r="N44" s="50"/>
      <c r="O44" s="52"/>
      <c r="P44" s="54"/>
      <c r="Q44" s="49"/>
      <c r="R44" s="54"/>
      <c r="S44" s="52"/>
      <c r="T44" s="54"/>
      <c r="U44" s="49"/>
      <c r="V44" s="54"/>
      <c r="W44" s="52"/>
    </row>
    <row r="45" spans="1:23" ht="12.75">
      <c r="A45" s="94"/>
      <c r="B45" s="73" t="s">
        <v>37</v>
      </c>
      <c r="C45" s="95"/>
      <c r="D45" s="59">
        <v>-26</v>
      </c>
      <c r="E45" s="60">
        <v>443</v>
      </c>
      <c r="F45" s="61">
        <v>321</v>
      </c>
      <c r="G45" s="62">
        <v>703</v>
      </c>
      <c r="H45" s="61">
        <v>60</v>
      </c>
      <c r="I45" s="60">
        <v>521</v>
      </c>
      <c r="J45" s="61">
        <v>457</v>
      </c>
      <c r="K45" s="63">
        <v>934</v>
      </c>
      <c r="L45" s="64">
        <v>12</v>
      </c>
      <c r="M45" s="60">
        <v>545</v>
      </c>
      <c r="N45" s="61">
        <v>717</v>
      </c>
      <c r="O45" s="63">
        <v>1341</v>
      </c>
      <c r="P45" s="64">
        <v>-176</v>
      </c>
      <c r="Q45" s="60">
        <v>-141</v>
      </c>
      <c r="R45" s="64">
        <v>-116</v>
      </c>
      <c r="S45" s="63">
        <v>-109</v>
      </c>
      <c r="T45" s="64">
        <v>-9</v>
      </c>
      <c r="U45" s="60">
        <v>-18</v>
      </c>
      <c r="V45" s="64">
        <v>-20</v>
      </c>
      <c r="W45" s="63">
        <v>-27</v>
      </c>
    </row>
    <row r="46" spans="1:23" ht="12.75">
      <c r="A46" s="93"/>
      <c r="B46" s="72"/>
      <c r="C46" s="72"/>
      <c r="D46" s="48"/>
      <c r="E46" s="49"/>
      <c r="F46" s="50"/>
      <c r="G46" s="51"/>
      <c r="H46" s="50"/>
      <c r="I46" s="49"/>
      <c r="J46" s="50"/>
      <c r="K46" s="52"/>
      <c r="L46" s="54"/>
      <c r="M46" s="49"/>
      <c r="N46" s="50"/>
      <c r="O46" s="52"/>
      <c r="P46" s="54"/>
      <c r="Q46" s="49"/>
      <c r="R46" s="54"/>
      <c r="S46" s="52"/>
      <c r="T46" s="54"/>
      <c r="U46" s="49"/>
      <c r="V46" s="54"/>
      <c r="W46" s="52"/>
    </row>
    <row r="47" spans="1:23" ht="12.75">
      <c r="A47" s="88" t="s">
        <v>38</v>
      </c>
      <c r="B47" s="72"/>
      <c r="C47" s="72"/>
      <c r="D47" s="75">
        <f>+D41+D43+D45</f>
        <v>27084</v>
      </c>
      <c r="E47" s="76">
        <f aca="true" t="shared" si="6" ref="E47:W47">+E41+E43+E45</f>
        <v>52268</v>
      </c>
      <c r="F47" s="77">
        <f t="shared" si="6"/>
        <v>86734</v>
      </c>
      <c r="G47" s="78">
        <f t="shared" si="6"/>
        <v>111684</v>
      </c>
      <c r="H47" s="77">
        <f t="shared" si="6"/>
        <v>27542</v>
      </c>
      <c r="I47" s="76">
        <f t="shared" si="6"/>
        <v>57266</v>
      </c>
      <c r="J47" s="77">
        <f t="shared" si="6"/>
        <v>94723</v>
      </c>
      <c r="K47" s="79">
        <f t="shared" si="6"/>
        <v>99277</v>
      </c>
      <c r="L47" s="80">
        <f t="shared" si="6"/>
        <v>33014</v>
      </c>
      <c r="M47" s="76">
        <f t="shared" si="6"/>
        <v>76785</v>
      </c>
      <c r="N47" s="77">
        <f t="shared" si="6"/>
        <v>114685</v>
      </c>
      <c r="O47" s="79">
        <f t="shared" si="6"/>
        <v>133291</v>
      </c>
      <c r="P47" s="80">
        <f t="shared" si="6"/>
        <v>29866</v>
      </c>
      <c r="Q47" s="76">
        <f t="shared" si="6"/>
        <v>64730</v>
      </c>
      <c r="R47" s="80">
        <f t="shared" si="6"/>
        <v>100135</v>
      </c>
      <c r="S47" s="79">
        <f t="shared" si="6"/>
        <v>114211</v>
      </c>
      <c r="T47" s="80">
        <f t="shared" si="6"/>
        <v>25014</v>
      </c>
      <c r="U47" s="76">
        <f t="shared" si="6"/>
        <v>55777</v>
      </c>
      <c r="V47" s="80">
        <f t="shared" si="6"/>
        <v>91213</v>
      </c>
      <c r="W47" s="79">
        <f t="shared" si="6"/>
        <v>83954</v>
      </c>
    </row>
    <row r="48" spans="1:23" ht="12.75">
      <c r="A48" s="93"/>
      <c r="B48" s="72"/>
      <c r="C48" s="72"/>
      <c r="D48" s="48"/>
      <c r="E48" s="49"/>
      <c r="F48" s="50"/>
      <c r="G48" s="51"/>
      <c r="H48" s="50"/>
      <c r="I48" s="49"/>
      <c r="J48" s="50"/>
      <c r="K48" s="52"/>
      <c r="L48" s="54"/>
      <c r="M48" s="49"/>
      <c r="N48" s="50"/>
      <c r="O48" s="52"/>
      <c r="P48" s="54"/>
      <c r="Q48" s="49"/>
      <c r="R48" s="54"/>
      <c r="S48" s="52"/>
      <c r="T48" s="54"/>
      <c r="U48" s="49"/>
      <c r="V48" s="54"/>
      <c r="W48" s="52"/>
    </row>
    <row r="49" spans="1:23" ht="12.75">
      <c r="A49" s="94"/>
      <c r="B49" s="73" t="s">
        <v>39</v>
      </c>
      <c r="C49" s="95"/>
      <c r="D49" s="59">
        <v>-5299</v>
      </c>
      <c r="E49" s="60">
        <v>-9816</v>
      </c>
      <c r="F49" s="61">
        <v>-16834</v>
      </c>
      <c r="G49" s="62">
        <v>-24220</v>
      </c>
      <c r="H49" s="61">
        <v>-8879</v>
      </c>
      <c r="I49" s="60">
        <v>-16831</v>
      </c>
      <c r="J49" s="61">
        <v>-24855</v>
      </c>
      <c r="K49" s="63">
        <v>-26221</v>
      </c>
      <c r="L49" s="64">
        <v>-7426</v>
      </c>
      <c r="M49" s="60">
        <v>-16885</v>
      </c>
      <c r="N49" s="61">
        <v>-24020</v>
      </c>
      <c r="O49" s="63">
        <v>-27698</v>
      </c>
      <c r="P49" s="64">
        <v>-5463</v>
      </c>
      <c r="Q49" s="60">
        <v>-11430</v>
      </c>
      <c r="R49" s="64">
        <v>-19684</v>
      </c>
      <c r="S49" s="63">
        <v>-20958</v>
      </c>
      <c r="T49" s="64">
        <v>-5750</v>
      </c>
      <c r="U49" s="60">
        <v>-16902</v>
      </c>
      <c r="V49" s="64">
        <v>-23554</v>
      </c>
      <c r="W49" s="63">
        <v>-6583</v>
      </c>
    </row>
    <row r="50" spans="1:23" ht="12.75">
      <c r="A50" s="93"/>
      <c r="B50" s="72"/>
      <c r="C50" s="72"/>
      <c r="D50" s="48"/>
      <c r="E50" s="49"/>
      <c r="F50" s="50"/>
      <c r="G50" s="51"/>
      <c r="H50" s="50"/>
      <c r="I50" s="49"/>
      <c r="J50" s="50"/>
      <c r="K50" s="52"/>
      <c r="L50" s="54"/>
      <c r="M50" s="49"/>
      <c r="N50" s="50"/>
      <c r="O50" s="52"/>
      <c r="P50" s="54"/>
      <c r="Q50" s="49"/>
      <c r="R50" s="54"/>
      <c r="S50" s="52"/>
      <c r="T50" s="54"/>
      <c r="U50" s="49"/>
      <c r="V50" s="54"/>
      <c r="W50" s="52"/>
    </row>
    <row r="51" spans="1:23" s="106" customFormat="1" ht="12.75">
      <c r="A51" s="88" t="s">
        <v>40</v>
      </c>
      <c r="B51" s="74"/>
      <c r="C51" s="74"/>
      <c r="D51" s="67">
        <f>+D47+D49</f>
        <v>21785</v>
      </c>
      <c r="E51" s="68">
        <f aca="true" t="shared" si="7" ref="E51:S51">+E47+E49</f>
        <v>42452</v>
      </c>
      <c r="F51" s="69">
        <f t="shared" si="7"/>
        <v>69900</v>
      </c>
      <c r="G51" s="78">
        <f t="shared" si="7"/>
        <v>87464</v>
      </c>
      <c r="H51" s="69">
        <f t="shared" si="7"/>
        <v>18663</v>
      </c>
      <c r="I51" s="68">
        <f t="shared" si="7"/>
        <v>40435</v>
      </c>
      <c r="J51" s="69">
        <f t="shared" si="7"/>
        <v>69868</v>
      </c>
      <c r="K51" s="70">
        <f t="shared" si="7"/>
        <v>73056</v>
      </c>
      <c r="L51" s="105">
        <f t="shared" si="7"/>
        <v>25588</v>
      </c>
      <c r="M51" s="68">
        <f t="shared" si="7"/>
        <v>59900</v>
      </c>
      <c r="N51" s="69">
        <f t="shared" si="7"/>
        <v>90665</v>
      </c>
      <c r="O51" s="70">
        <f t="shared" si="7"/>
        <v>105593</v>
      </c>
      <c r="P51" s="105">
        <f t="shared" si="7"/>
        <v>24403</v>
      </c>
      <c r="Q51" s="68">
        <f t="shared" si="7"/>
        <v>53300</v>
      </c>
      <c r="R51" s="105">
        <f t="shared" si="7"/>
        <v>80451</v>
      </c>
      <c r="S51" s="70">
        <f t="shared" si="7"/>
        <v>93253</v>
      </c>
      <c r="T51" s="105">
        <v>19264</v>
      </c>
      <c r="U51" s="68">
        <f>+U47+U49</f>
        <v>38875</v>
      </c>
      <c r="V51" s="105">
        <f>+V47+V49</f>
        <v>67659</v>
      </c>
      <c r="W51" s="70">
        <f>+W47+W49</f>
        <v>77371</v>
      </c>
    </row>
    <row r="52" spans="1:23" ht="5.25" customHeight="1">
      <c r="A52" s="93"/>
      <c r="B52" s="72"/>
      <c r="C52" s="72"/>
      <c r="D52" s="37"/>
      <c r="E52" s="38"/>
      <c r="F52" s="39"/>
      <c r="G52" s="40"/>
      <c r="H52" s="39"/>
      <c r="I52" s="38"/>
      <c r="J52" s="39"/>
      <c r="K52" s="41"/>
      <c r="L52" s="54"/>
      <c r="M52" s="38"/>
      <c r="N52" s="39"/>
      <c r="O52" s="41"/>
      <c r="P52" s="54"/>
      <c r="Q52" s="38"/>
      <c r="R52" s="54"/>
      <c r="S52" s="41"/>
      <c r="T52" s="54"/>
      <c r="U52" s="38"/>
      <c r="V52" s="54"/>
      <c r="W52" s="41"/>
    </row>
    <row r="53" spans="1:23" ht="12.75">
      <c r="A53" s="93"/>
      <c r="B53" s="72"/>
      <c r="C53" s="72"/>
      <c r="D53" s="37"/>
      <c r="E53" s="38"/>
      <c r="F53" s="39"/>
      <c r="G53" s="40"/>
      <c r="H53" s="39"/>
      <c r="I53" s="38"/>
      <c r="J53" s="39"/>
      <c r="K53" s="41"/>
      <c r="L53" s="54"/>
      <c r="M53" s="38"/>
      <c r="N53" s="39"/>
      <c r="O53" s="41"/>
      <c r="P53" s="54"/>
      <c r="Q53" s="38"/>
      <c r="R53" s="54"/>
      <c r="S53" s="41"/>
      <c r="T53" s="54"/>
      <c r="U53" s="38"/>
      <c r="V53" s="54"/>
      <c r="W53" s="41"/>
    </row>
    <row r="54" spans="1:23" s="106" customFormat="1" ht="12.75">
      <c r="A54" s="88" t="s">
        <v>41</v>
      </c>
      <c r="B54" s="74"/>
      <c r="C54" s="74"/>
      <c r="D54" s="89">
        <v>18948</v>
      </c>
      <c r="E54" s="90">
        <v>36926</v>
      </c>
      <c r="F54" s="91">
        <v>60297</v>
      </c>
      <c r="G54" s="84">
        <v>75453</v>
      </c>
      <c r="H54" s="91">
        <v>15899</v>
      </c>
      <c r="I54" s="90">
        <v>34165</v>
      </c>
      <c r="J54" s="91">
        <v>59422</v>
      </c>
      <c r="K54" s="92">
        <v>60155</v>
      </c>
      <c r="L54" s="105">
        <v>22172</v>
      </c>
      <c r="M54" s="90">
        <v>53669</v>
      </c>
      <c r="N54" s="91">
        <v>80381</v>
      </c>
      <c r="O54" s="92">
        <v>93008</v>
      </c>
      <c r="P54" s="105">
        <v>21540</v>
      </c>
      <c r="Q54" s="90">
        <v>44672</v>
      </c>
      <c r="R54" s="105">
        <v>67435</v>
      </c>
      <c r="S54" s="92">
        <v>77618</v>
      </c>
      <c r="T54" s="105">
        <v>16446</v>
      </c>
      <c r="U54" s="90">
        <v>32389</v>
      </c>
      <c r="V54" s="105">
        <v>56895</v>
      </c>
      <c r="W54" s="92">
        <v>64378</v>
      </c>
    </row>
    <row r="55" spans="1:23" ht="12.75">
      <c r="A55" s="93" t="s">
        <v>42</v>
      </c>
      <c r="B55" s="107"/>
      <c r="C55" s="72"/>
      <c r="D55" s="59">
        <v>2837</v>
      </c>
      <c r="E55" s="60">
        <v>5526</v>
      </c>
      <c r="F55" s="61">
        <v>9603</v>
      </c>
      <c r="G55" s="62">
        <v>12011</v>
      </c>
      <c r="H55" s="61">
        <v>2764</v>
      </c>
      <c r="I55" s="60">
        <v>6270</v>
      </c>
      <c r="J55" s="61">
        <v>10446</v>
      </c>
      <c r="K55" s="63">
        <v>12901</v>
      </c>
      <c r="L55" s="64">
        <v>3416</v>
      </c>
      <c r="M55" s="60">
        <v>6231</v>
      </c>
      <c r="N55" s="61">
        <v>10284</v>
      </c>
      <c r="O55" s="63">
        <v>12585</v>
      </c>
      <c r="P55" s="64">
        <v>2863</v>
      </c>
      <c r="Q55" s="60">
        <v>8628</v>
      </c>
      <c r="R55" s="64">
        <v>13016</v>
      </c>
      <c r="S55" s="63">
        <v>15635</v>
      </c>
      <c r="T55" s="64">
        <v>2818</v>
      </c>
      <c r="U55" s="60">
        <v>6486</v>
      </c>
      <c r="V55" s="64">
        <v>10764</v>
      </c>
      <c r="W55" s="63">
        <v>12993</v>
      </c>
    </row>
    <row r="56" spans="1:23" ht="13.5" thickBot="1">
      <c r="A56" s="108"/>
      <c r="B56" s="109"/>
      <c r="C56" s="110"/>
      <c r="D56" s="111">
        <f>+D54+D55</f>
        <v>21785</v>
      </c>
      <c r="E56" s="112">
        <f aca="true" t="shared" si="8" ref="E56:T56">+E54+E55</f>
        <v>42452</v>
      </c>
      <c r="F56" s="113">
        <f t="shared" si="8"/>
        <v>69900</v>
      </c>
      <c r="G56" s="114">
        <f t="shared" si="8"/>
        <v>87464</v>
      </c>
      <c r="H56" s="113">
        <f t="shared" si="8"/>
        <v>18663</v>
      </c>
      <c r="I56" s="112">
        <f t="shared" si="8"/>
        <v>40435</v>
      </c>
      <c r="J56" s="113">
        <f t="shared" si="8"/>
        <v>69868</v>
      </c>
      <c r="K56" s="115">
        <f t="shared" si="8"/>
        <v>73056</v>
      </c>
      <c r="L56" s="116">
        <f t="shared" si="8"/>
        <v>25588</v>
      </c>
      <c r="M56" s="112">
        <f t="shared" si="8"/>
        <v>59900</v>
      </c>
      <c r="N56" s="113">
        <f t="shared" si="8"/>
        <v>90665</v>
      </c>
      <c r="O56" s="115">
        <f t="shared" si="8"/>
        <v>105593</v>
      </c>
      <c r="P56" s="116">
        <f t="shared" si="8"/>
        <v>24403</v>
      </c>
      <c r="Q56" s="112">
        <f t="shared" si="8"/>
        <v>53300</v>
      </c>
      <c r="R56" s="116">
        <f t="shared" si="8"/>
        <v>80451</v>
      </c>
      <c r="S56" s="115">
        <f t="shared" si="8"/>
        <v>93253</v>
      </c>
      <c r="T56" s="116">
        <f t="shared" si="8"/>
        <v>19264</v>
      </c>
      <c r="U56" s="112">
        <v>38875</v>
      </c>
      <c r="V56" s="116">
        <f>+V54+V55</f>
        <v>67659</v>
      </c>
      <c r="W56" s="115">
        <f>SUM(W54:W55)</f>
        <v>77371</v>
      </c>
    </row>
    <row r="57" spans="1:23" ht="13.5" thickTop="1">
      <c r="A57" s="117"/>
      <c r="B57" s="27"/>
      <c r="C57" s="9"/>
      <c r="D57" s="37"/>
      <c r="E57" s="38"/>
      <c r="F57" s="39"/>
      <c r="G57" s="40"/>
      <c r="H57" s="39"/>
      <c r="I57" s="38"/>
      <c r="J57" s="39"/>
      <c r="K57" s="41"/>
      <c r="L57" s="54"/>
      <c r="M57" s="38"/>
      <c r="N57" s="39"/>
      <c r="O57" s="41"/>
      <c r="P57" s="54"/>
      <c r="Q57" s="38"/>
      <c r="R57" s="54"/>
      <c r="S57" s="41"/>
      <c r="T57" s="54"/>
      <c r="U57" s="38"/>
      <c r="V57" s="54"/>
      <c r="W57" s="41"/>
    </row>
    <row r="58" spans="1:23" ht="12.75">
      <c r="A58" s="118" t="s">
        <v>43</v>
      </c>
      <c r="B58" s="119"/>
      <c r="C58" s="120"/>
      <c r="D58" s="48">
        <f aca="true" t="shared" si="9" ref="D58:W58">+D41-D36</f>
        <v>64062</v>
      </c>
      <c r="E58" s="49">
        <f t="shared" si="9"/>
        <v>128808</v>
      </c>
      <c r="F58" s="50">
        <f t="shared" si="9"/>
        <v>198818</v>
      </c>
      <c r="G58" s="51">
        <f t="shared" si="9"/>
        <v>258640</v>
      </c>
      <c r="H58" s="50">
        <f t="shared" si="9"/>
        <v>62992</v>
      </c>
      <c r="I58" s="49">
        <f t="shared" si="9"/>
        <v>128746</v>
      </c>
      <c r="J58" s="50">
        <f t="shared" si="9"/>
        <v>202985</v>
      </c>
      <c r="K58" s="52">
        <f t="shared" si="9"/>
        <v>243907</v>
      </c>
      <c r="L58" s="50">
        <f>+L41-L36</f>
        <v>68935</v>
      </c>
      <c r="M58" s="49">
        <f t="shared" si="9"/>
        <v>144338</v>
      </c>
      <c r="N58" s="50">
        <f t="shared" si="9"/>
        <v>213848</v>
      </c>
      <c r="O58" s="52">
        <f t="shared" si="9"/>
        <v>268378</v>
      </c>
      <c r="P58" s="50">
        <f t="shared" si="9"/>
        <v>64570</v>
      </c>
      <c r="Q58" s="49">
        <f t="shared" si="9"/>
        <v>131094</v>
      </c>
      <c r="R58" s="50">
        <f t="shared" si="9"/>
        <v>202259</v>
      </c>
      <c r="S58" s="52">
        <f t="shared" si="9"/>
        <v>249053</v>
      </c>
      <c r="T58" s="50">
        <f t="shared" si="9"/>
        <v>57666</v>
      </c>
      <c r="U58" s="49">
        <f t="shared" si="9"/>
        <v>119506</v>
      </c>
      <c r="V58" s="50">
        <f t="shared" si="9"/>
        <v>186942</v>
      </c>
      <c r="W58" s="52">
        <f t="shared" si="9"/>
        <v>212966</v>
      </c>
    </row>
    <row r="59" spans="1:23" ht="12.75">
      <c r="A59" s="121" t="s">
        <v>44</v>
      </c>
      <c r="B59" s="122"/>
      <c r="C59" s="21"/>
      <c r="D59" s="123">
        <f aca="true" t="shared" si="10" ref="D59:T59">+D58/D29</f>
        <v>0.42182129452821493</v>
      </c>
      <c r="E59" s="124">
        <f t="shared" si="10"/>
        <v>0.41172710070065976</v>
      </c>
      <c r="F59" s="125">
        <f t="shared" si="10"/>
        <v>0.4054680202797231</v>
      </c>
      <c r="G59" s="126">
        <f t="shared" si="10"/>
        <v>0.385341986543424</v>
      </c>
      <c r="H59" s="125">
        <f t="shared" si="10"/>
        <v>0.3909511249030256</v>
      </c>
      <c r="I59" s="124">
        <f t="shared" si="10"/>
        <v>0.3919912556593117</v>
      </c>
      <c r="J59" s="125">
        <f t="shared" si="10"/>
        <v>0.40303269769916844</v>
      </c>
      <c r="K59" s="127">
        <f t="shared" si="10"/>
        <v>0.3604567131842976</v>
      </c>
      <c r="L59" s="125">
        <f t="shared" si="10"/>
        <v>0.4238502213477619</v>
      </c>
      <c r="M59" s="124">
        <f t="shared" si="10"/>
        <v>0.4298895626585973</v>
      </c>
      <c r="N59" s="125">
        <f t="shared" si="10"/>
        <v>0.4252854818886551</v>
      </c>
      <c r="O59" s="127">
        <f t="shared" si="10"/>
        <v>0.39874542385774736</v>
      </c>
      <c r="P59" s="125">
        <f t="shared" si="10"/>
        <v>0.40505868551963814</v>
      </c>
      <c r="Q59" s="124">
        <f t="shared" si="10"/>
        <v>0.4090245363552405</v>
      </c>
      <c r="R59" s="125">
        <f t="shared" si="10"/>
        <v>0.4208345990753494</v>
      </c>
      <c r="S59" s="127">
        <f t="shared" si="10"/>
        <v>0.38673486658933615</v>
      </c>
      <c r="T59" s="125">
        <f t="shared" si="10"/>
        <v>0.391290186871497</v>
      </c>
      <c r="U59" s="124">
        <f>+U58/U29</f>
        <v>0.4012503609393152</v>
      </c>
      <c r="V59" s="125">
        <f>+V58/V29</f>
        <v>0.41303838692714573</v>
      </c>
      <c r="W59" s="127">
        <f>+W58/W29</f>
        <v>0.3493657097767476</v>
      </c>
    </row>
    <row r="60" spans="1:22" ht="12.75">
      <c r="A60" s="128"/>
      <c r="E60" s="131"/>
      <c r="F60" s="131"/>
      <c r="G60" s="132"/>
      <c r="I60" s="133"/>
      <c r="V60" s="33"/>
    </row>
    <row r="61" spans="1:22" ht="12.75">
      <c r="A61" s="128"/>
      <c r="F61" s="71"/>
      <c r="V61" s="33"/>
    </row>
    <row r="62" spans="1:22" ht="12.75">
      <c r="A62" s="128"/>
      <c r="B62" s="128"/>
      <c r="C62" s="128"/>
      <c r="V62" s="33"/>
    </row>
    <row r="63" spans="3:22" ht="12.75">
      <c r="C63" s="128"/>
      <c r="V63" s="33"/>
    </row>
    <row r="64" spans="3:22" ht="12.75">
      <c r="C64" s="129"/>
      <c r="V64" s="33"/>
    </row>
    <row r="65" spans="3:22" ht="12.75">
      <c r="C65" s="129"/>
      <c r="V65" s="33"/>
    </row>
    <row r="66" spans="3:22" ht="12.75">
      <c r="C66" s="129"/>
      <c r="V66" s="33"/>
    </row>
    <row r="67" spans="3:22" ht="12.75">
      <c r="C67" s="129"/>
      <c r="V67" s="33"/>
    </row>
    <row r="68" spans="3:22" ht="12.75">
      <c r="C68" s="129"/>
      <c r="V68" s="33"/>
    </row>
    <row r="69" spans="3:22" ht="12.75">
      <c r="C69" s="129"/>
      <c r="V69" s="33"/>
    </row>
    <row r="70" spans="3:22" ht="12.75">
      <c r="C70" s="129"/>
      <c r="V70" s="33"/>
    </row>
    <row r="71" spans="3:22" ht="12.75">
      <c r="C71" s="129"/>
      <c r="V71" s="33"/>
    </row>
    <row r="72" spans="3:22" ht="12.75">
      <c r="C72" s="129"/>
      <c r="V72" s="33"/>
    </row>
    <row r="73" spans="3:22" ht="12.75">
      <c r="C73" s="129"/>
      <c r="V73" s="33"/>
    </row>
    <row r="74" spans="3:22" ht="12.75">
      <c r="C74" s="129"/>
      <c r="V74" s="33"/>
    </row>
    <row r="75" spans="3:22" ht="12.75">
      <c r="C75" s="129"/>
      <c r="V75" s="33"/>
    </row>
    <row r="76" spans="3:22" ht="12.75">
      <c r="C76" s="129"/>
      <c r="V76" s="33"/>
    </row>
    <row r="77" spans="3:22" ht="12.75">
      <c r="C77" s="129"/>
      <c r="V77" s="33"/>
    </row>
    <row r="78" spans="3:22" ht="12.75">
      <c r="C78" s="129"/>
      <c r="V78" s="33"/>
    </row>
    <row r="79" spans="3:22" ht="12.75">
      <c r="C79" s="129"/>
      <c r="V79" s="33"/>
    </row>
    <row r="80" spans="3:22" ht="12.75">
      <c r="C80" s="129"/>
      <c r="V80" s="33"/>
    </row>
    <row r="81" spans="3:22" ht="12.75">
      <c r="C81" s="129"/>
      <c r="V81" s="33"/>
    </row>
    <row r="82" spans="3:22" ht="12.75">
      <c r="C82" s="129"/>
      <c r="V82" s="33"/>
    </row>
    <row r="83" spans="3:22" ht="12.75">
      <c r="C83" s="129"/>
      <c r="V83" s="33"/>
    </row>
    <row r="84" spans="3:22" ht="12.75">
      <c r="C84" s="129"/>
      <c r="V84" s="33"/>
    </row>
    <row r="85" spans="3:22" ht="12.75">
      <c r="C85" s="129"/>
      <c r="V85" s="33"/>
    </row>
    <row r="86" spans="3:22" ht="12.75">
      <c r="C86" s="129"/>
      <c r="V86" s="33"/>
    </row>
    <row r="87" spans="3:22" ht="12.75">
      <c r="C87" s="129"/>
      <c r="V87" s="33"/>
    </row>
    <row r="88" spans="3:22" ht="12.75">
      <c r="C88" s="129"/>
      <c r="V88" s="33"/>
    </row>
    <row r="89" spans="3:22" ht="12.75">
      <c r="C89" s="129"/>
      <c r="V89" s="33"/>
    </row>
    <row r="90" spans="3:22" ht="12.75">
      <c r="C90" s="129"/>
      <c r="V90" s="33"/>
    </row>
    <row r="91" spans="3:22" ht="12.75">
      <c r="C91" s="129"/>
      <c r="V91" s="33"/>
    </row>
    <row r="92" spans="3:22" ht="12.75">
      <c r="C92" s="129"/>
      <c r="V92" s="33"/>
    </row>
    <row r="93" spans="3:22" ht="12.75">
      <c r="C93" s="129"/>
      <c r="V93" s="33"/>
    </row>
    <row r="94" spans="3:22" ht="12.75">
      <c r="C94" s="129"/>
      <c r="V94" s="33"/>
    </row>
    <row r="95" spans="3:22" ht="12.75">
      <c r="C95" s="129"/>
      <c r="V95" s="33"/>
    </row>
    <row r="96" spans="3:22" ht="12.75">
      <c r="C96" s="129"/>
      <c r="V96" s="33"/>
    </row>
    <row r="97" spans="3:22" ht="12.75">
      <c r="C97" s="129"/>
      <c r="V97" s="33"/>
    </row>
    <row r="98" spans="3:22" ht="12.75">
      <c r="C98" s="129"/>
      <c r="V98" s="33"/>
    </row>
    <row r="99" spans="3:22" ht="12.75">
      <c r="C99" s="129"/>
      <c r="V99" s="33"/>
    </row>
    <row r="100" spans="3:22" ht="12.75">
      <c r="C100" s="129"/>
      <c r="V100" s="33"/>
    </row>
    <row r="101" spans="3:22" ht="12.75">
      <c r="C101" s="129"/>
      <c r="V101" s="33"/>
    </row>
    <row r="102" spans="3:22" ht="12.75">
      <c r="C102" s="129"/>
      <c r="V102" s="33"/>
    </row>
    <row r="103" spans="3:22" ht="12.75">
      <c r="C103" s="129"/>
      <c r="V103" s="33"/>
    </row>
    <row r="104" spans="3:22" ht="12.75">
      <c r="C104" s="129"/>
      <c r="V104" s="33"/>
    </row>
    <row r="105" spans="3:22" ht="12.75">
      <c r="C105" s="129"/>
      <c r="V105" s="33"/>
    </row>
    <row r="106" spans="3:22" ht="12.75">
      <c r="C106" s="129"/>
      <c r="V106" s="33"/>
    </row>
    <row r="107" spans="3:22" ht="12.75">
      <c r="C107" s="129"/>
      <c r="V107" s="33"/>
    </row>
    <row r="108" spans="3:22" ht="12.75">
      <c r="C108" s="129"/>
      <c r="V108" s="33"/>
    </row>
    <row r="109" spans="3:22" ht="12.75">
      <c r="C109" s="129"/>
      <c r="V109" s="33"/>
    </row>
    <row r="110" spans="3:22" ht="12.75">
      <c r="C110" s="129"/>
      <c r="V110" s="33"/>
    </row>
    <row r="111" spans="3:22" ht="12.75">
      <c r="C111" s="129"/>
      <c r="V111" s="33"/>
    </row>
    <row r="112" spans="3:22" ht="12.75">
      <c r="C112" s="129"/>
      <c r="V112" s="33"/>
    </row>
    <row r="113" spans="3:22" ht="12.75">
      <c r="C113" s="129"/>
      <c r="V113" s="33"/>
    </row>
  </sheetData>
  <sheetProtection/>
  <printOptions/>
  <pageMargins left="0.75" right="0.75" top="1" bottom="1" header="0.5" footer="0.5"/>
  <pageSetup horizontalDpi="600" verticalDpi="600" orientation="landscape" paperSize="9" scale="51" r:id="rId1"/>
  <colBreaks count="1" manualBreakCount="1">
    <brk id="11" max="58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X90"/>
  <sheetViews>
    <sheetView zoomScaleSheetLayoutView="50" zoomScalePageLayoutView="0" workbookViewId="0" topLeftCell="A1">
      <pane xSplit="3" ySplit="4" topLeftCell="O38" activePane="bottomRight" state="frozen"/>
      <selection pane="topLeft" activeCell="A1" sqref="A1"/>
      <selection pane="topRight" activeCell="D1" sqref="D1"/>
      <selection pane="bottomLeft" activeCell="A5" sqref="A5"/>
      <selection pane="bottomRight" activeCell="W71" sqref="W71"/>
    </sheetView>
  </sheetViews>
  <sheetFormatPr defaultColWidth="9.140625" defaultRowHeight="12.75"/>
  <cols>
    <col min="1" max="2" width="5.7109375" style="141" customWidth="1"/>
    <col min="3" max="3" width="41.28125" style="141" customWidth="1"/>
    <col min="4" max="6" width="12.7109375" style="141" customWidth="1"/>
    <col min="7" max="7" width="14.00390625" style="141" bestFit="1" customWidth="1"/>
    <col min="8" max="10" width="12.7109375" style="141" customWidth="1"/>
    <col min="11" max="11" width="12.7109375" style="167" customWidth="1"/>
    <col min="12" max="12" width="12.57421875" style="141" customWidth="1"/>
    <col min="13" max="15" width="12.7109375" style="141" customWidth="1"/>
    <col min="16" max="16" width="12.57421875" style="141" customWidth="1"/>
    <col min="17" max="19" width="12.7109375" style="141" customWidth="1"/>
    <col min="20" max="20" width="12.57421875" style="141" customWidth="1"/>
    <col min="21" max="21" width="12.7109375" style="141" customWidth="1"/>
    <col min="22" max="22" width="12.7109375" style="167" customWidth="1"/>
    <col min="23" max="23" width="12.7109375" style="141" customWidth="1"/>
    <col min="24" max="16384" width="9.140625" style="141" customWidth="1"/>
  </cols>
  <sheetData>
    <row r="1" spans="1:23" ht="12.75">
      <c r="A1" s="135" t="s">
        <v>0</v>
      </c>
      <c r="B1" s="136"/>
      <c r="C1" s="137"/>
      <c r="D1" s="138">
        <v>2006</v>
      </c>
      <c r="E1" s="139">
        <v>2006</v>
      </c>
      <c r="F1" s="139">
        <v>2006</v>
      </c>
      <c r="G1" s="140">
        <v>2006</v>
      </c>
      <c r="H1" s="139">
        <v>2007</v>
      </c>
      <c r="I1" s="139">
        <v>2007</v>
      </c>
      <c r="J1" s="139">
        <v>2007</v>
      </c>
      <c r="K1" s="140">
        <v>2007</v>
      </c>
      <c r="L1" s="139">
        <v>2008</v>
      </c>
      <c r="M1" s="139">
        <v>2008</v>
      </c>
      <c r="N1" s="139">
        <v>2008</v>
      </c>
      <c r="O1" s="140">
        <v>2008</v>
      </c>
      <c r="P1" s="139">
        <v>2009</v>
      </c>
      <c r="Q1" s="139">
        <v>2009</v>
      </c>
      <c r="R1" s="139">
        <v>2009</v>
      </c>
      <c r="S1" s="140">
        <v>2009</v>
      </c>
      <c r="T1" s="139">
        <v>2010</v>
      </c>
      <c r="U1" s="139">
        <v>2010</v>
      </c>
      <c r="V1" s="139">
        <v>2010</v>
      </c>
      <c r="W1" s="140">
        <v>2010</v>
      </c>
    </row>
    <row r="2" spans="1:23" ht="12.75">
      <c r="A2" s="142" t="s">
        <v>45</v>
      </c>
      <c r="B2" s="135"/>
      <c r="C2" s="135"/>
      <c r="D2" s="143" t="s">
        <v>2</v>
      </c>
      <c r="E2" s="144" t="s">
        <v>46</v>
      </c>
      <c r="F2" s="143" t="s">
        <v>6</v>
      </c>
      <c r="G2" s="145" t="s">
        <v>5</v>
      </c>
      <c r="H2" s="143" t="s">
        <v>2</v>
      </c>
      <c r="I2" s="144" t="s">
        <v>46</v>
      </c>
      <c r="J2" s="143" t="s">
        <v>6</v>
      </c>
      <c r="K2" s="145" t="s">
        <v>5</v>
      </c>
      <c r="L2" s="143" t="s">
        <v>2</v>
      </c>
      <c r="M2" s="144" t="s">
        <v>46</v>
      </c>
      <c r="N2" s="14" t="s">
        <v>47</v>
      </c>
      <c r="O2" s="145" t="s">
        <v>48</v>
      </c>
      <c r="P2" s="144" t="s">
        <v>49</v>
      </c>
      <c r="Q2" s="144" t="s">
        <v>50</v>
      </c>
      <c r="R2" s="143" t="s">
        <v>51</v>
      </c>
      <c r="S2" s="145" t="s">
        <v>48</v>
      </c>
      <c r="T2" s="144" t="s">
        <v>49</v>
      </c>
      <c r="U2" s="144" t="s">
        <v>50</v>
      </c>
      <c r="V2" s="143" t="s">
        <v>52</v>
      </c>
      <c r="W2" s="145" t="s">
        <v>48</v>
      </c>
    </row>
    <row r="3" spans="1:23" ht="12.75">
      <c r="A3" s="142"/>
      <c r="B3" s="135"/>
      <c r="C3" s="135"/>
      <c r="D3" s="146"/>
      <c r="E3" s="144"/>
      <c r="F3" s="144"/>
      <c r="G3" s="147"/>
      <c r="H3" s="144"/>
      <c r="I3" s="144"/>
      <c r="J3" s="144"/>
      <c r="K3" s="148"/>
      <c r="L3" s="144"/>
      <c r="M3" s="144"/>
      <c r="N3" s="144"/>
      <c r="O3" s="149" t="s">
        <v>7</v>
      </c>
      <c r="P3" s="150" t="s">
        <v>7</v>
      </c>
      <c r="Q3" s="151" t="s">
        <v>7</v>
      </c>
      <c r="R3" s="151" t="s">
        <v>7</v>
      </c>
      <c r="S3" s="149"/>
      <c r="T3" s="144"/>
      <c r="U3" s="144"/>
      <c r="V3" s="144"/>
      <c r="W3" s="149"/>
    </row>
    <row r="4" spans="1:23" ht="12.75">
      <c r="A4" s="152" t="s">
        <v>8</v>
      </c>
      <c r="B4" s="153"/>
      <c r="C4" s="153"/>
      <c r="D4" s="154" t="s">
        <v>9</v>
      </c>
      <c r="E4" s="155" t="s">
        <v>9</v>
      </c>
      <c r="F4" s="155" t="s">
        <v>9</v>
      </c>
      <c r="G4" s="147" t="s">
        <v>10</v>
      </c>
      <c r="H4" s="156" t="s">
        <v>9</v>
      </c>
      <c r="I4" s="156" t="s">
        <v>9</v>
      </c>
      <c r="J4" s="156" t="s">
        <v>9</v>
      </c>
      <c r="K4" s="147" t="s">
        <v>10</v>
      </c>
      <c r="L4" s="156" t="s">
        <v>9</v>
      </c>
      <c r="M4" s="156" t="s">
        <v>9</v>
      </c>
      <c r="N4" s="156" t="s">
        <v>9</v>
      </c>
      <c r="O4" s="147" t="s">
        <v>10</v>
      </c>
      <c r="P4" s="156" t="s">
        <v>9</v>
      </c>
      <c r="Q4" s="156" t="s">
        <v>9</v>
      </c>
      <c r="R4" s="156" t="s">
        <v>9</v>
      </c>
      <c r="S4" s="147" t="s">
        <v>10</v>
      </c>
      <c r="T4" s="156" t="s">
        <v>9</v>
      </c>
      <c r="U4" s="156" t="s">
        <v>9</v>
      </c>
      <c r="V4" s="156" t="s">
        <v>9</v>
      </c>
      <c r="W4" s="147" t="s">
        <v>9</v>
      </c>
    </row>
    <row r="5" spans="1:23" ht="8.25" customHeight="1">
      <c r="A5" s="157"/>
      <c r="B5" s="158"/>
      <c r="C5" s="159"/>
      <c r="D5" s="160"/>
      <c r="E5" s="161"/>
      <c r="F5" s="162"/>
      <c r="G5" s="163"/>
      <c r="H5" s="164"/>
      <c r="I5" s="165"/>
      <c r="J5" s="166"/>
      <c r="K5" s="163"/>
      <c r="L5" s="167"/>
      <c r="M5" s="165"/>
      <c r="N5" s="166"/>
      <c r="O5" s="163"/>
      <c r="P5" s="167"/>
      <c r="Q5" s="165"/>
      <c r="R5" s="166"/>
      <c r="S5" s="163"/>
      <c r="T5" s="167"/>
      <c r="U5" s="165"/>
      <c r="V5" s="166"/>
      <c r="W5" s="163"/>
    </row>
    <row r="6" spans="1:23" ht="12.75">
      <c r="A6" s="168" t="s">
        <v>53</v>
      </c>
      <c r="B6" s="169"/>
      <c r="C6" s="169"/>
      <c r="D6" s="170"/>
      <c r="E6" s="169"/>
      <c r="F6" s="171"/>
      <c r="G6" s="172"/>
      <c r="H6" s="173"/>
      <c r="I6" s="174"/>
      <c r="J6" s="173"/>
      <c r="K6" s="172"/>
      <c r="L6" s="167"/>
      <c r="M6" s="174"/>
      <c r="N6" s="173"/>
      <c r="O6" s="172"/>
      <c r="P6" s="167"/>
      <c r="Q6" s="174"/>
      <c r="R6" s="173"/>
      <c r="S6" s="172"/>
      <c r="T6" s="167"/>
      <c r="U6" s="174"/>
      <c r="V6" s="173"/>
      <c r="W6" s="172"/>
    </row>
    <row r="7" spans="1:23" ht="6.75" customHeight="1">
      <c r="A7" s="174"/>
      <c r="B7" s="169"/>
      <c r="C7" s="169"/>
      <c r="D7" s="175"/>
      <c r="E7" s="176"/>
      <c r="F7" s="177"/>
      <c r="G7" s="178"/>
      <c r="H7" s="179"/>
      <c r="I7" s="180"/>
      <c r="J7" s="179"/>
      <c r="K7" s="178"/>
      <c r="L7" s="167"/>
      <c r="M7" s="180"/>
      <c r="N7" s="179"/>
      <c r="O7" s="178"/>
      <c r="P7" s="167"/>
      <c r="Q7" s="180"/>
      <c r="R7" s="179"/>
      <c r="S7" s="178"/>
      <c r="T7" s="167"/>
      <c r="U7" s="180"/>
      <c r="V7" s="179"/>
      <c r="W7" s="178"/>
    </row>
    <row r="8" spans="1:23" ht="12.75">
      <c r="A8" s="169"/>
      <c r="B8" s="181" t="s">
        <v>54</v>
      </c>
      <c r="C8" s="169"/>
      <c r="D8" s="175"/>
      <c r="E8" s="176"/>
      <c r="F8" s="177"/>
      <c r="G8" s="178"/>
      <c r="H8" s="179"/>
      <c r="I8" s="180"/>
      <c r="J8" s="179"/>
      <c r="K8" s="178"/>
      <c r="L8" s="167"/>
      <c r="M8" s="180"/>
      <c r="N8" s="179"/>
      <c r="O8" s="178"/>
      <c r="P8" s="167"/>
      <c r="Q8" s="180"/>
      <c r="R8" s="179"/>
      <c r="S8" s="178"/>
      <c r="T8" s="167"/>
      <c r="U8" s="180"/>
      <c r="V8" s="179"/>
      <c r="W8" s="178"/>
    </row>
    <row r="9" spans="1:23" ht="8.25" customHeight="1">
      <c r="A9" s="169"/>
      <c r="B9" s="169"/>
      <c r="C9" s="169"/>
      <c r="D9" s="170"/>
      <c r="E9" s="169"/>
      <c r="F9" s="171"/>
      <c r="G9" s="172"/>
      <c r="H9" s="173"/>
      <c r="I9" s="174"/>
      <c r="J9" s="173"/>
      <c r="K9" s="172"/>
      <c r="L9" s="167"/>
      <c r="M9" s="174"/>
      <c r="N9" s="173"/>
      <c r="O9" s="172"/>
      <c r="P9" s="173"/>
      <c r="Q9" s="174"/>
      <c r="R9" s="173"/>
      <c r="S9" s="172"/>
      <c r="T9" s="173"/>
      <c r="U9" s="174"/>
      <c r="V9" s="173"/>
      <c r="W9" s="172"/>
    </row>
    <row r="10" spans="1:23" ht="12.75">
      <c r="A10" s="169"/>
      <c r="B10" s="169"/>
      <c r="C10" s="169" t="s">
        <v>55</v>
      </c>
      <c r="D10" s="182">
        <f>56517-22051</f>
        <v>34466</v>
      </c>
      <c r="E10" s="183">
        <v>41710</v>
      </c>
      <c r="F10" s="184">
        <v>50930</v>
      </c>
      <c r="G10" s="185">
        <v>60207</v>
      </c>
      <c r="H10" s="186">
        <v>83352</v>
      </c>
      <c r="I10" s="187">
        <v>95937</v>
      </c>
      <c r="J10" s="186">
        <v>94190</v>
      </c>
      <c r="K10" s="185">
        <v>47666</v>
      </c>
      <c r="L10" s="186">
        <v>79088</v>
      </c>
      <c r="M10" s="187">
        <v>62661</v>
      </c>
      <c r="N10" s="186">
        <v>69731</v>
      </c>
      <c r="O10" s="185">
        <v>66680</v>
      </c>
      <c r="P10" s="186">
        <v>68014</v>
      </c>
      <c r="Q10" s="187">
        <v>51684</v>
      </c>
      <c r="R10" s="186">
        <v>51813</v>
      </c>
      <c r="S10" s="185">
        <v>34270</v>
      </c>
      <c r="T10" s="186">
        <v>45634</v>
      </c>
      <c r="U10" s="187">
        <v>33679</v>
      </c>
      <c r="V10" s="186">
        <v>18051</v>
      </c>
      <c r="W10" s="185">
        <v>15841</v>
      </c>
    </row>
    <row r="11" spans="1:23" ht="12.75">
      <c r="A11" s="169"/>
      <c r="B11" s="169"/>
      <c r="C11" s="169" t="s">
        <v>56</v>
      </c>
      <c r="D11" s="182">
        <v>71713</v>
      </c>
      <c r="E11" s="183">
        <v>80668</v>
      </c>
      <c r="F11" s="184">
        <v>83363</v>
      </c>
      <c r="G11" s="185">
        <v>102390</v>
      </c>
      <c r="H11" s="186">
        <v>87414</v>
      </c>
      <c r="I11" s="187">
        <v>94170</v>
      </c>
      <c r="J11" s="186">
        <v>94237</v>
      </c>
      <c r="K11" s="185">
        <v>103576</v>
      </c>
      <c r="L11" s="186">
        <v>94325</v>
      </c>
      <c r="M11" s="187">
        <v>92419</v>
      </c>
      <c r="N11" s="186">
        <v>94082</v>
      </c>
      <c r="O11" s="185">
        <v>101895</v>
      </c>
      <c r="P11" s="186">
        <v>102025</v>
      </c>
      <c r="Q11" s="187">
        <v>108541</v>
      </c>
      <c r="R11" s="186">
        <v>105480</v>
      </c>
      <c r="S11" s="185">
        <v>110353</v>
      </c>
      <c r="T11" s="186">
        <v>109584</v>
      </c>
      <c r="U11" s="187">
        <v>110734</v>
      </c>
      <c r="V11" s="186">
        <v>109909</v>
      </c>
      <c r="W11" s="185">
        <v>114625</v>
      </c>
    </row>
    <row r="12" spans="1:23" ht="12.75">
      <c r="A12" s="169"/>
      <c r="B12" s="169"/>
      <c r="C12" s="169" t="s">
        <v>57</v>
      </c>
      <c r="D12" s="182">
        <f>1850+22051</f>
        <v>23901</v>
      </c>
      <c r="E12" s="183">
        <v>15200</v>
      </c>
      <c r="F12" s="184">
        <v>23572</v>
      </c>
      <c r="G12" s="185">
        <v>21064</v>
      </c>
      <c r="H12" s="186">
        <v>8680</v>
      </c>
      <c r="I12" s="187">
        <v>5489</v>
      </c>
      <c r="J12" s="186">
        <v>7543</v>
      </c>
      <c r="K12" s="185">
        <v>63431</v>
      </c>
      <c r="L12" s="186">
        <v>41812</v>
      </c>
      <c r="M12" s="187">
        <v>55773</v>
      </c>
      <c r="N12" s="186">
        <v>50747</v>
      </c>
      <c r="O12" s="185">
        <v>68498</v>
      </c>
      <c r="P12" s="186">
        <v>91627</v>
      </c>
      <c r="Q12" s="187">
        <v>71585</v>
      </c>
      <c r="R12" s="186">
        <v>86447</v>
      </c>
      <c r="S12" s="185">
        <v>87611</v>
      </c>
      <c r="T12" s="186">
        <v>45373</v>
      </c>
      <c r="U12" s="187">
        <v>75871</v>
      </c>
      <c r="V12" s="186">
        <v>49437</v>
      </c>
      <c r="W12" s="185">
        <v>56560</v>
      </c>
    </row>
    <row r="13" spans="1:23" ht="12.75">
      <c r="A13" s="169"/>
      <c r="B13" s="169"/>
      <c r="C13" s="169" t="s">
        <v>58</v>
      </c>
      <c r="D13" s="182">
        <v>1122</v>
      </c>
      <c r="E13" s="183">
        <v>2916</v>
      </c>
      <c r="F13" s="184">
        <v>4515</v>
      </c>
      <c r="G13" s="185">
        <v>6735</v>
      </c>
      <c r="H13" s="186">
        <v>7622</v>
      </c>
      <c r="I13" s="187">
        <v>116</v>
      </c>
      <c r="J13" s="186">
        <v>139</v>
      </c>
      <c r="K13" s="185">
        <v>1857</v>
      </c>
      <c r="L13" s="186">
        <v>3430</v>
      </c>
      <c r="M13" s="187">
        <v>1398</v>
      </c>
      <c r="N13" s="186">
        <v>3144</v>
      </c>
      <c r="O13" s="185">
        <v>2676</v>
      </c>
      <c r="P13" s="186">
        <v>4256</v>
      </c>
      <c r="Q13" s="187">
        <v>2278</v>
      </c>
      <c r="R13" s="186">
        <v>4955</v>
      </c>
      <c r="S13" s="185">
        <v>4075</v>
      </c>
      <c r="T13" s="186">
        <v>5660</v>
      </c>
      <c r="U13" s="187">
        <v>1653</v>
      </c>
      <c r="V13" s="186">
        <v>2754</v>
      </c>
      <c r="W13" s="185">
        <v>1804</v>
      </c>
    </row>
    <row r="14" spans="1:23" ht="12.75">
      <c r="A14" s="169"/>
      <c r="B14" s="169"/>
      <c r="C14" s="169" t="s">
        <v>59</v>
      </c>
      <c r="D14" s="182">
        <v>10342</v>
      </c>
      <c r="E14" s="183">
        <v>11440</v>
      </c>
      <c r="F14" s="184">
        <v>11113</v>
      </c>
      <c r="G14" s="185">
        <v>10460</v>
      </c>
      <c r="H14" s="186">
        <v>10332</v>
      </c>
      <c r="I14" s="187">
        <v>12177</v>
      </c>
      <c r="J14" s="186">
        <v>10390</v>
      </c>
      <c r="K14" s="185">
        <v>10652</v>
      </c>
      <c r="L14" s="186">
        <v>10882</v>
      </c>
      <c r="M14" s="187">
        <v>10383</v>
      </c>
      <c r="N14" s="186">
        <v>12587</v>
      </c>
      <c r="O14" s="185">
        <v>13291</v>
      </c>
      <c r="P14" s="186">
        <v>11500</v>
      </c>
      <c r="Q14" s="187">
        <v>11785</v>
      </c>
      <c r="R14" s="186">
        <v>10041</v>
      </c>
      <c r="S14" s="185">
        <v>9788</v>
      </c>
      <c r="T14" s="186">
        <v>10303</v>
      </c>
      <c r="U14" s="187">
        <v>11570</v>
      </c>
      <c r="V14" s="186">
        <v>9858</v>
      </c>
      <c r="W14" s="185">
        <v>9592</v>
      </c>
    </row>
    <row r="15" spans="1:23" ht="12.75">
      <c r="A15" s="188"/>
      <c r="B15" s="188"/>
      <c r="C15" s="188" t="s">
        <v>60</v>
      </c>
      <c r="D15" s="189">
        <v>20981</v>
      </c>
      <c r="E15" s="190">
        <v>23591</v>
      </c>
      <c r="F15" s="191">
        <v>22897</v>
      </c>
      <c r="G15" s="192">
        <v>6825</v>
      </c>
      <c r="H15" s="191">
        <v>26786</v>
      </c>
      <c r="I15" s="190">
        <v>14995</v>
      </c>
      <c r="J15" s="191">
        <v>13506</v>
      </c>
      <c r="K15" s="192">
        <v>4393</v>
      </c>
      <c r="L15" s="191">
        <v>16133</v>
      </c>
      <c r="M15" s="190">
        <v>15830</v>
      </c>
      <c r="N15" s="191">
        <v>14799</v>
      </c>
      <c r="O15" s="192">
        <v>1775</v>
      </c>
      <c r="P15" s="191">
        <v>4767</v>
      </c>
      <c r="Q15" s="190">
        <v>2762</v>
      </c>
      <c r="R15" s="191">
        <v>2581</v>
      </c>
      <c r="S15" s="192">
        <v>3269</v>
      </c>
      <c r="T15" s="191">
        <v>2227</v>
      </c>
      <c r="U15" s="190">
        <v>1229</v>
      </c>
      <c r="V15" s="191">
        <v>2206</v>
      </c>
      <c r="W15" s="192">
        <v>2152</v>
      </c>
    </row>
    <row r="16" spans="1:23" ht="6.75" customHeight="1">
      <c r="A16" s="169"/>
      <c r="B16" s="169"/>
      <c r="C16" s="169"/>
      <c r="D16" s="182"/>
      <c r="E16" s="183"/>
      <c r="F16" s="184"/>
      <c r="G16" s="185"/>
      <c r="H16" s="186"/>
      <c r="I16" s="187"/>
      <c r="J16" s="186"/>
      <c r="K16" s="185"/>
      <c r="L16" s="186"/>
      <c r="M16" s="187"/>
      <c r="N16" s="186"/>
      <c r="O16" s="185"/>
      <c r="P16" s="186"/>
      <c r="Q16" s="187"/>
      <c r="R16" s="186"/>
      <c r="S16" s="185"/>
      <c r="T16" s="186"/>
      <c r="U16" s="187"/>
      <c r="V16" s="186"/>
      <c r="W16" s="185"/>
    </row>
    <row r="17" spans="1:24" ht="12.75">
      <c r="A17" s="169"/>
      <c r="B17" s="181" t="s">
        <v>61</v>
      </c>
      <c r="C17" s="181"/>
      <c r="D17" s="193">
        <f>+SUM(D10:D15)</f>
        <v>162525</v>
      </c>
      <c r="E17" s="194">
        <f aca="true" t="shared" si="0" ref="E17:T17">+SUM(E10:E15)</f>
        <v>175525</v>
      </c>
      <c r="F17" s="195">
        <f t="shared" si="0"/>
        <v>196390</v>
      </c>
      <c r="G17" s="196">
        <f t="shared" si="0"/>
        <v>207681</v>
      </c>
      <c r="H17" s="197">
        <f t="shared" si="0"/>
        <v>224186</v>
      </c>
      <c r="I17" s="198">
        <f t="shared" si="0"/>
        <v>222884</v>
      </c>
      <c r="J17" s="197">
        <f t="shared" si="0"/>
        <v>220005</v>
      </c>
      <c r="K17" s="199">
        <f t="shared" si="0"/>
        <v>231575</v>
      </c>
      <c r="L17" s="197">
        <f t="shared" si="0"/>
        <v>245670</v>
      </c>
      <c r="M17" s="198">
        <f t="shared" si="0"/>
        <v>238464</v>
      </c>
      <c r="N17" s="197">
        <f t="shared" si="0"/>
        <v>245090</v>
      </c>
      <c r="O17" s="196">
        <f t="shared" si="0"/>
        <v>254815</v>
      </c>
      <c r="P17" s="197">
        <f t="shared" si="0"/>
        <v>282189</v>
      </c>
      <c r="Q17" s="198">
        <f t="shared" si="0"/>
        <v>248635</v>
      </c>
      <c r="R17" s="197">
        <f t="shared" si="0"/>
        <v>261317</v>
      </c>
      <c r="S17" s="196">
        <f>+SUM(S10:S15)</f>
        <v>249366</v>
      </c>
      <c r="T17" s="197">
        <f t="shared" si="0"/>
        <v>218781</v>
      </c>
      <c r="U17" s="198">
        <v>234736</v>
      </c>
      <c r="V17" s="197">
        <f>+SUM(V10:V15)</f>
        <v>192215</v>
      </c>
      <c r="W17" s="196">
        <f>+SUM(W10:W15)</f>
        <v>200574</v>
      </c>
      <c r="X17" s="200"/>
    </row>
    <row r="18" spans="1:24" ht="9" customHeight="1">
      <c r="A18" s="169"/>
      <c r="B18" s="169"/>
      <c r="C18" s="169"/>
      <c r="D18" s="182"/>
      <c r="E18" s="183"/>
      <c r="F18" s="184"/>
      <c r="G18" s="185"/>
      <c r="H18" s="186"/>
      <c r="I18" s="187"/>
      <c r="J18" s="186"/>
      <c r="K18" s="185"/>
      <c r="L18" s="186"/>
      <c r="M18" s="187"/>
      <c r="N18" s="186"/>
      <c r="O18" s="185"/>
      <c r="P18" s="186"/>
      <c r="Q18" s="187"/>
      <c r="R18" s="186"/>
      <c r="S18" s="185"/>
      <c r="T18" s="186"/>
      <c r="U18" s="187"/>
      <c r="V18" s="186"/>
      <c r="W18" s="185"/>
      <c r="X18" s="200"/>
    </row>
    <row r="19" spans="1:24" ht="12.75">
      <c r="A19" s="169"/>
      <c r="B19" s="201" t="s">
        <v>62</v>
      </c>
      <c r="C19" s="169"/>
      <c r="D19" s="182"/>
      <c r="E19" s="183"/>
      <c r="F19" s="184"/>
      <c r="G19" s="185"/>
      <c r="H19" s="186"/>
      <c r="I19" s="187"/>
      <c r="J19" s="186"/>
      <c r="K19" s="185"/>
      <c r="L19" s="186"/>
      <c r="M19" s="187"/>
      <c r="N19" s="186"/>
      <c r="O19" s="185"/>
      <c r="P19" s="186"/>
      <c r="Q19" s="187"/>
      <c r="R19" s="186"/>
      <c r="S19" s="185"/>
      <c r="T19" s="186"/>
      <c r="U19" s="187"/>
      <c r="V19" s="186"/>
      <c r="W19" s="185"/>
      <c r="X19" s="200"/>
    </row>
    <row r="20" spans="1:24" ht="7.5" customHeight="1">
      <c r="A20" s="169"/>
      <c r="B20" s="169"/>
      <c r="C20" s="169"/>
      <c r="D20" s="182"/>
      <c r="E20" s="183"/>
      <c r="F20" s="184"/>
      <c r="G20" s="185"/>
      <c r="H20" s="186"/>
      <c r="I20" s="187"/>
      <c r="J20" s="186"/>
      <c r="K20" s="185"/>
      <c r="L20" s="186"/>
      <c r="M20" s="187"/>
      <c r="N20" s="186"/>
      <c r="O20" s="185"/>
      <c r="P20" s="186"/>
      <c r="Q20" s="187"/>
      <c r="R20" s="186"/>
      <c r="S20" s="185"/>
      <c r="T20" s="186"/>
      <c r="U20" s="187"/>
      <c r="V20" s="186"/>
      <c r="W20" s="185"/>
      <c r="X20" s="200"/>
    </row>
    <row r="21" spans="1:24" ht="12.75">
      <c r="A21" s="169"/>
      <c r="B21" s="169"/>
      <c r="C21" s="169" t="s">
        <v>63</v>
      </c>
      <c r="D21" s="182">
        <v>579042</v>
      </c>
      <c r="E21" s="187">
        <v>577588</v>
      </c>
      <c r="F21" s="186">
        <v>561093</v>
      </c>
      <c r="G21" s="185">
        <v>550900</v>
      </c>
      <c r="H21" s="186">
        <v>534857</v>
      </c>
      <c r="I21" s="187">
        <v>526993</v>
      </c>
      <c r="J21" s="186">
        <v>522007</v>
      </c>
      <c r="K21" s="185">
        <v>534731</v>
      </c>
      <c r="L21" s="186">
        <v>526433</v>
      </c>
      <c r="M21" s="187">
        <v>516669</v>
      </c>
      <c r="N21" s="186">
        <v>518285</v>
      </c>
      <c r="O21" s="185">
        <v>543689</v>
      </c>
      <c r="P21" s="186">
        <v>558837</v>
      </c>
      <c r="Q21" s="187">
        <v>548866</v>
      </c>
      <c r="R21" s="186">
        <v>548446</v>
      </c>
      <c r="S21" s="185">
        <v>550745</v>
      </c>
      <c r="T21" s="186">
        <v>544115</v>
      </c>
      <c r="U21" s="187">
        <v>549630</v>
      </c>
      <c r="V21" s="186">
        <v>541707</v>
      </c>
      <c r="W21" s="185">
        <v>549752</v>
      </c>
      <c r="X21" s="200"/>
    </row>
    <row r="22" spans="1:24" ht="12.75">
      <c r="A22" s="169"/>
      <c r="B22" s="169"/>
      <c r="C22" s="169" t="s">
        <v>64</v>
      </c>
      <c r="D22" s="182">
        <v>320889</v>
      </c>
      <c r="E22" s="187">
        <v>327896</v>
      </c>
      <c r="F22" s="186">
        <v>333460</v>
      </c>
      <c r="G22" s="185">
        <v>331740</v>
      </c>
      <c r="H22" s="186">
        <v>330223</v>
      </c>
      <c r="I22" s="187">
        <v>328617</v>
      </c>
      <c r="J22" s="186">
        <v>325377</v>
      </c>
      <c r="K22" s="185">
        <v>337227</v>
      </c>
      <c r="L22" s="186">
        <v>332968</v>
      </c>
      <c r="M22" s="187">
        <v>329371</v>
      </c>
      <c r="N22" s="186">
        <v>329254</v>
      </c>
      <c r="O22" s="202">
        <v>335379</v>
      </c>
      <c r="P22" s="203">
        <v>335760</v>
      </c>
      <c r="Q22" s="204">
        <v>334381</v>
      </c>
      <c r="R22" s="203">
        <v>332885</v>
      </c>
      <c r="S22" s="185">
        <v>335615</v>
      </c>
      <c r="T22" s="186">
        <v>331349</v>
      </c>
      <c r="U22" s="187">
        <v>330723</v>
      </c>
      <c r="V22" s="186">
        <v>329427</v>
      </c>
      <c r="W22" s="185">
        <v>332993</v>
      </c>
      <c r="X22" s="200"/>
    </row>
    <row r="23" spans="1:24" ht="12.75">
      <c r="A23" s="169"/>
      <c r="B23" s="169"/>
      <c r="C23" s="169" t="s">
        <v>65</v>
      </c>
      <c r="D23" s="182">
        <v>4837</v>
      </c>
      <c r="E23" s="187">
        <v>5306</v>
      </c>
      <c r="F23" s="186">
        <v>5184</v>
      </c>
      <c r="G23" s="185">
        <v>5771</v>
      </c>
      <c r="H23" s="186">
        <v>4122</v>
      </c>
      <c r="I23" s="187">
        <v>4520</v>
      </c>
      <c r="J23" s="186">
        <v>4455</v>
      </c>
      <c r="K23" s="185">
        <v>4936</v>
      </c>
      <c r="L23" s="186">
        <v>4948</v>
      </c>
      <c r="M23" s="187">
        <v>3340</v>
      </c>
      <c r="N23" s="186">
        <v>3512</v>
      </c>
      <c r="O23" s="185">
        <v>4136</v>
      </c>
      <c r="P23" s="186">
        <v>605</v>
      </c>
      <c r="Q23" s="187">
        <v>154</v>
      </c>
      <c r="R23" s="186">
        <v>179</v>
      </c>
      <c r="S23" s="185">
        <v>186</v>
      </c>
      <c r="T23" s="186">
        <v>176</v>
      </c>
      <c r="U23" s="187">
        <v>86</v>
      </c>
      <c r="V23" s="186">
        <v>84</v>
      </c>
      <c r="W23" s="185">
        <v>77</v>
      </c>
      <c r="X23" s="200"/>
    </row>
    <row r="24" spans="1:24" s="167" customFormat="1" ht="12.75">
      <c r="A24" s="174"/>
      <c r="B24" s="174"/>
      <c r="C24" s="174" t="s">
        <v>66</v>
      </c>
      <c r="D24" s="182">
        <v>15112</v>
      </c>
      <c r="E24" s="187">
        <v>14602</v>
      </c>
      <c r="F24" s="186">
        <v>10493</v>
      </c>
      <c r="G24" s="185">
        <v>9575</v>
      </c>
      <c r="H24" s="205">
        <v>3430</v>
      </c>
      <c r="I24" s="187">
        <v>1313</v>
      </c>
      <c r="J24" s="186">
        <v>2251</v>
      </c>
      <c r="K24" s="185">
        <v>1286</v>
      </c>
      <c r="L24" s="186">
        <v>708</v>
      </c>
      <c r="M24" s="187">
        <v>480</v>
      </c>
      <c r="N24" s="186">
        <v>905</v>
      </c>
      <c r="O24" s="185">
        <v>1590</v>
      </c>
      <c r="P24" s="186">
        <v>3604</v>
      </c>
      <c r="Q24" s="187">
        <v>1480</v>
      </c>
      <c r="R24" s="186">
        <v>1741</v>
      </c>
      <c r="S24" s="185">
        <v>1890</v>
      </c>
      <c r="T24" s="186">
        <v>2023</v>
      </c>
      <c r="U24" s="187">
        <v>2168</v>
      </c>
      <c r="V24" s="186">
        <v>2195</v>
      </c>
      <c r="W24" s="185">
        <v>913</v>
      </c>
      <c r="X24" s="200"/>
    </row>
    <row r="25" spans="1:24" ht="12.75">
      <c r="A25" s="188"/>
      <c r="B25" s="188"/>
      <c r="C25" s="188" t="s">
        <v>67</v>
      </c>
      <c r="D25" s="189">
        <v>5872</v>
      </c>
      <c r="E25" s="190">
        <v>5826</v>
      </c>
      <c r="F25" s="191">
        <v>14547</v>
      </c>
      <c r="G25" s="192">
        <v>25928</v>
      </c>
      <c r="H25" s="191">
        <v>25553</v>
      </c>
      <c r="I25" s="190">
        <v>25519</v>
      </c>
      <c r="J25" s="191">
        <v>28664</v>
      </c>
      <c r="K25" s="192">
        <v>25823</v>
      </c>
      <c r="L25" s="191">
        <v>25362</v>
      </c>
      <c r="M25" s="190">
        <v>26155</v>
      </c>
      <c r="N25" s="191">
        <v>25373</v>
      </c>
      <c r="O25" s="192">
        <v>26934</v>
      </c>
      <c r="P25" s="206">
        <v>29196</v>
      </c>
      <c r="Q25" s="190">
        <v>27639</v>
      </c>
      <c r="R25" s="191">
        <v>27231</v>
      </c>
      <c r="S25" s="192">
        <v>28575</v>
      </c>
      <c r="T25" s="191">
        <v>27261</v>
      </c>
      <c r="U25" s="190">
        <v>26381</v>
      </c>
      <c r="V25" s="191">
        <f>24246+689</f>
        <v>24935</v>
      </c>
      <c r="W25" s="192">
        <v>24697</v>
      </c>
      <c r="X25" s="200"/>
    </row>
    <row r="26" spans="1:24" ht="6.75" customHeight="1">
      <c r="A26" s="169"/>
      <c r="B26" s="169"/>
      <c r="C26" s="169"/>
      <c r="D26" s="182"/>
      <c r="E26" s="187"/>
      <c r="F26" s="186"/>
      <c r="G26" s="185"/>
      <c r="H26" s="186"/>
      <c r="I26" s="187"/>
      <c r="J26" s="186"/>
      <c r="K26" s="185"/>
      <c r="L26" s="186"/>
      <c r="M26" s="187"/>
      <c r="N26" s="186"/>
      <c r="O26" s="185"/>
      <c r="P26" s="186"/>
      <c r="Q26" s="187"/>
      <c r="R26" s="186"/>
      <c r="S26" s="185"/>
      <c r="T26" s="186"/>
      <c r="U26" s="187"/>
      <c r="V26" s="186"/>
      <c r="W26" s="185"/>
      <c r="X26" s="200"/>
    </row>
    <row r="27" spans="1:24" ht="12.75">
      <c r="A27" s="169"/>
      <c r="B27" s="181" t="s">
        <v>68</v>
      </c>
      <c r="C27" s="181"/>
      <c r="D27" s="193">
        <f>+SUM(D21:D25)</f>
        <v>925752</v>
      </c>
      <c r="E27" s="194">
        <f aca="true" t="shared" si="1" ref="E27:T27">+SUM(E21:E25)</f>
        <v>931218</v>
      </c>
      <c r="F27" s="195">
        <f t="shared" si="1"/>
        <v>924777</v>
      </c>
      <c r="G27" s="196">
        <f t="shared" si="1"/>
        <v>923914</v>
      </c>
      <c r="H27" s="197">
        <f t="shared" si="1"/>
        <v>898185</v>
      </c>
      <c r="I27" s="198">
        <f t="shared" si="1"/>
        <v>886962</v>
      </c>
      <c r="J27" s="197">
        <f t="shared" si="1"/>
        <v>882754</v>
      </c>
      <c r="K27" s="199">
        <f t="shared" si="1"/>
        <v>904003</v>
      </c>
      <c r="L27" s="197">
        <f t="shared" si="1"/>
        <v>890419</v>
      </c>
      <c r="M27" s="198">
        <f t="shared" si="1"/>
        <v>876015</v>
      </c>
      <c r="N27" s="197">
        <f t="shared" si="1"/>
        <v>877329</v>
      </c>
      <c r="O27" s="207">
        <f t="shared" si="1"/>
        <v>911728</v>
      </c>
      <c r="P27" s="208">
        <f t="shared" si="1"/>
        <v>928002</v>
      </c>
      <c r="Q27" s="209">
        <f t="shared" si="1"/>
        <v>912520</v>
      </c>
      <c r="R27" s="208">
        <f t="shared" si="1"/>
        <v>910482</v>
      </c>
      <c r="S27" s="196">
        <f>+SUM(S21:S25)</f>
        <v>917011</v>
      </c>
      <c r="T27" s="197">
        <f t="shared" si="1"/>
        <v>904924</v>
      </c>
      <c r="U27" s="198">
        <v>908988</v>
      </c>
      <c r="V27" s="197">
        <f>+SUM(V21:V25)</f>
        <v>898348</v>
      </c>
      <c r="W27" s="196">
        <f>+SUM(W21:W25)</f>
        <v>908432</v>
      </c>
      <c r="X27" s="200"/>
    </row>
    <row r="28" spans="1:24" ht="6.75" customHeight="1">
      <c r="A28" s="169"/>
      <c r="B28" s="169"/>
      <c r="C28" s="169"/>
      <c r="D28" s="182"/>
      <c r="E28" s="183"/>
      <c r="F28" s="184"/>
      <c r="G28" s="185"/>
      <c r="H28" s="210"/>
      <c r="I28" s="187"/>
      <c r="J28" s="186"/>
      <c r="K28" s="185"/>
      <c r="L28" s="186"/>
      <c r="M28" s="187"/>
      <c r="N28" s="186"/>
      <c r="O28" s="185"/>
      <c r="P28" s="186"/>
      <c r="Q28" s="187"/>
      <c r="R28" s="211"/>
      <c r="S28" s="185"/>
      <c r="T28" s="186"/>
      <c r="U28" s="187"/>
      <c r="V28" s="186"/>
      <c r="W28" s="185"/>
      <c r="X28" s="200"/>
    </row>
    <row r="29" spans="1:24" ht="13.5" thickBot="1">
      <c r="A29" s="212" t="s">
        <v>69</v>
      </c>
      <c r="B29" s="212"/>
      <c r="C29" s="212"/>
      <c r="D29" s="213">
        <f>+D27+D17</f>
        <v>1088277</v>
      </c>
      <c r="E29" s="214">
        <f aca="true" t="shared" si="2" ref="E29:Q29">+E27+E17</f>
        <v>1106743</v>
      </c>
      <c r="F29" s="215">
        <f t="shared" si="2"/>
        <v>1121167</v>
      </c>
      <c r="G29" s="216">
        <f t="shared" si="2"/>
        <v>1131595</v>
      </c>
      <c r="H29" s="215">
        <f t="shared" si="2"/>
        <v>1122371</v>
      </c>
      <c r="I29" s="214">
        <f t="shared" si="2"/>
        <v>1109846</v>
      </c>
      <c r="J29" s="215">
        <f t="shared" si="2"/>
        <v>1102759</v>
      </c>
      <c r="K29" s="216">
        <f t="shared" si="2"/>
        <v>1135578</v>
      </c>
      <c r="L29" s="215">
        <f t="shared" si="2"/>
        <v>1136089</v>
      </c>
      <c r="M29" s="214">
        <f t="shared" si="2"/>
        <v>1114479</v>
      </c>
      <c r="N29" s="215">
        <f t="shared" si="2"/>
        <v>1122419</v>
      </c>
      <c r="O29" s="217">
        <f t="shared" si="2"/>
        <v>1166543</v>
      </c>
      <c r="P29" s="218">
        <f>+P27+P17</f>
        <v>1210191</v>
      </c>
      <c r="Q29" s="219">
        <f t="shared" si="2"/>
        <v>1161155</v>
      </c>
      <c r="R29" s="218">
        <f>+R27+R17</f>
        <v>1171799</v>
      </c>
      <c r="S29" s="216">
        <f>+S27+S17</f>
        <v>1166377</v>
      </c>
      <c r="T29" s="215">
        <f>+T27+T17</f>
        <v>1123705</v>
      </c>
      <c r="U29" s="214">
        <v>1143724</v>
      </c>
      <c r="V29" s="215">
        <f>+V27+V17</f>
        <v>1090563</v>
      </c>
      <c r="W29" s="216">
        <f>+W17+W27</f>
        <v>1109006</v>
      </c>
      <c r="X29" s="200"/>
    </row>
    <row r="30" spans="1:24" ht="13.5" thickTop="1">
      <c r="A30" s="169"/>
      <c r="B30" s="169"/>
      <c r="C30" s="169"/>
      <c r="D30" s="182"/>
      <c r="E30" s="183"/>
      <c r="F30" s="184"/>
      <c r="G30" s="185"/>
      <c r="H30" s="186"/>
      <c r="I30" s="187"/>
      <c r="J30" s="186"/>
      <c r="K30" s="185"/>
      <c r="L30" s="186"/>
      <c r="M30" s="187"/>
      <c r="N30" s="186"/>
      <c r="O30" s="185"/>
      <c r="P30" s="186"/>
      <c r="Q30" s="187"/>
      <c r="R30" s="186"/>
      <c r="S30" s="185"/>
      <c r="T30" s="186"/>
      <c r="U30" s="187"/>
      <c r="V30" s="186"/>
      <c r="W30" s="185"/>
      <c r="X30" s="200"/>
    </row>
    <row r="31" spans="1:24" ht="12.75">
      <c r="A31" s="181" t="s">
        <v>70</v>
      </c>
      <c r="B31" s="169"/>
      <c r="C31" s="169"/>
      <c r="D31" s="182"/>
      <c r="E31" s="183"/>
      <c r="F31" s="184"/>
      <c r="G31" s="185"/>
      <c r="H31" s="186"/>
      <c r="I31" s="187"/>
      <c r="J31" s="186"/>
      <c r="K31" s="185"/>
      <c r="L31" s="186"/>
      <c r="M31" s="187"/>
      <c r="N31" s="186"/>
      <c r="O31" s="185"/>
      <c r="P31" s="186"/>
      <c r="Q31" s="187"/>
      <c r="R31" s="186"/>
      <c r="S31" s="185"/>
      <c r="T31" s="186"/>
      <c r="U31" s="187"/>
      <c r="V31" s="186"/>
      <c r="W31" s="185"/>
      <c r="X31" s="200"/>
    </row>
    <row r="32" spans="1:24" ht="12.75">
      <c r="A32" s="169"/>
      <c r="B32" s="169"/>
      <c r="C32" s="169"/>
      <c r="D32" s="182"/>
      <c r="E32" s="183"/>
      <c r="F32" s="184"/>
      <c r="G32" s="185"/>
      <c r="H32" s="186"/>
      <c r="I32" s="187"/>
      <c r="J32" s="186"/>
      <c r="K32" s="185"/>
      <c r="L32" s="186"/>
      <c r="M32" s="187"/>
      <c r="N32" s="186"/>
      <c r="O32" s="185"/>
      <c r="P32" s="186"/>
      <c r="Q32" s="187"/>
      <c r="R32" s="186"/>
      <c r="S32" s="185"/>
      <c r="T32" s="186"/>
      <c r="U32" s="187"/>
      <c r="V32" s="186"/>
      <c r="W32" s="185"/>
      <c r="X32" s="200"/>
    </row>
    <row r="33" spans="1:24" ht="12.75">
      <c r="A33" s="169"/>
      <c r="B33" s="181" t="s">
        <v>71</v>
      </c>
      <c r="C33" s="169"/>
      <c r="D33" s="182"/>
      <c r="E33" s="183"/>
      <c r="F33" s="184"/>
      <c r="G33" s="185"/>
      <c r="H33" s="186"/>
      <c r="I33" s="187"/>
      <c r="J33" s="186"/>
      <c r="K33" s="185"/>
      <c r="L33" s="186"/>
      <c r="M33" s="187"/>
      <c r="N33" s="186"/>
      <c r="O33" s="185"/>
      <c r="P33" s="186"/>
      <c r="Q33" s="187"/>
      <c r="R33" s="186"/>
      <c r="S33" s="185"/>
      <c r="T33" s="186"/>
      <c r="U33" s="187"/>
      <c r="V33" s="186"/>
      <c r="W33" s="185"/>
      <c r="X33" s="200"/>
    </row>
    <row r="34" spans="1:24" ht="6.75" customHeight="1">
      <c r="A34" s="169"/>
      <c r="B34" s="169"/>
      <c r="C34" s="220"/>
      <c r="D34" s="182"/>
      <c r="E34" s="183"/>
      <c r="F34" s="184"/>
      <c r="G34" s="185"/>
      <c r="H34" s="186"/>
      <c r="I34" s="187"/>
      <c r="J34" s="186"/>
      <c r="K34" s="185"/>
      <c r="L34" s="186"/>
      <c r="M34" s="187"/>
      <c r="N34" s="186"/>
      <c r="O34" s="185"/>
      <c r="P34" s="186"/>
      <c r="Q34" s="187"/>
      <c r="R34" s="186"/>
      <c r="S34" s="185"/>
      <c r="T34" s="186"/>
      <c r="U34" s="187"/>
      <c r="V34" s="186"/>
      <c r="W34" s="185"/>
      <c r="X34" s="200"/>
    </row>
    <row r="35" spans="1:24" ht="12.75">
      <c r="A35" s="169"/>
      <c r="B35" s="169"/>
      <c r="C35" s="169" t="s">
        <v>72</v>
      </c>
      <c r="D35" s="182">
        <v>20000</v>
      </c>
      <c r="E35" s="183">
        <v>54000</v>
      </c>
      <c r="F35" s="184">
        <v>54000</v>
      </c>
      <c r="G35" s="185">
        <v>74000</v>
      </c>
      <c r="H35" s="186">
        <v>54000</v>
      </c>
      <c r="I35" s="187">
        <v>40000</v>
      </c>
      <c r="J35" s="186">
        <v>40000</v>
      </c>
      <c r="K35" s="221">
        <v>20000</v>
      </c>
      <c r="L35" s="186">
        <v>29486</v>
      </c>
      <c r="M35" s="187">
        <v>9486</v>
      </c>
      <c r="N35" s="186">
        <v>14486</v>
      </c>
      <c r="O35" s="185">
        <v>87486</v>
      </c>
      <c r="P35" s="186">
        <v>87486</v>
      </c>
      <c r="Q35" s="187">
        <v>87486</v>
      </c>
      <c r="R35" s="186">
        <v>112486</v>
      </c>
      <c r="S35" s="185">
        <v>62898</v>
      </c>
      <c r="T35" s="186">
        <v>46538</v>
      </c>
      <c r="U35" s="187">
        <v>95047</v>
      </c>
      <c r="V35" s="186">
        <v>73257</v>
      </c>
      <c r="W35" s="185">
        <v>72208</v>
      </c>
      <c r="X35" s="200"/>
    </row>
    <row r="36" spans="1:24" ht="12.75">
      <c r="A36" s="169"/>
      <c r="B36" s="169"/>
      <c r="C36" s="169" t="s">
        <v>73</v>
      </c>
      <c r="D36" s="182">
        <v>56567</v>
      </c>
      <c r="E36" s="187">
        <v>45972</v>
      </c>
      <c r="F36" s="186">
        <v>34054</v>
      </c>
      <c r="G36" s="185">
        <v>29605</v>
      </c>
      <c r="H36" s="186">
        <v>41191</v>
      </c>
      <c r="I36" s="187">
        <v>38486</v>
      </c>
      <c r="J36" s="186">
        <v>25534</v>
      </c>
      <c r="K36" s="221">
        <v>43192</v>
      </c>
      <c r="L36" s="186">
        <v>32554</v>
      </c>
      <c r="M36" s="187">
        <v>37412</v>
      </c>
      <c r="N36" s="186">
        <v>30468</v>
      </c>
      <c r="O36" s="202">
        <v>35888</v>
      </c>
      <c r="P36" s="186">
        <v>34576</v>
      </c>
      <c r="Q36" s="187">
        <v>40693</v>
      </c>
      <c r="R36" s="186">
        <v>36673</v>
      </c>
      <c r="S36" s="185">
        <v>35193</v>
      </c>
      <c r="T36" s="186">
        <v>29849</v>
      </c>
      <c r="U36" s="187">
        <v>48220</v>
      </c>
      <c r="V36" s="186">
        <v>45987</v>
      </c>
      <c r="W36" s="185">
        <v>46587</v>
      </c>
      <c r="X36" s="200"/>
    </row>
    <row r="37" spans="1:24" ht="12.75">
      <c r="A37" s="169"/>
      <c r="B37" s="169"/>
      <c r="C37" s="169" t="s">
        <v>74</v>
      </c>
      <c r="D37" s="182">
        <v>5034</v>
      </c>
      <c r="E37" s="187">
        <v>3879</v>
      </c>
      <c r="F37" s="186">
        <v>5190</v>
      </c>
      <c r="G37" s="185">
        <v>4054</v>
      </c>
      <c r="H37" s="186">
        <v>6232</v>
      </c>
      <c r="I37" s="187">
        <v>5425</v>
      </c>
      <c r="J37" s="186">
        <v>6898</v>
      </c>
      <c r="K37" s="221">
        <v>6684</v>
      </c>
      <c r="L37" s="186">
        <v>8402</v>
      </c>
      <c r="M37" s="187">
        <v>10065</v>
      </c>
      <c r="N37" s="186">
        <v>9846</v>
      </c>
      <c r="O37" s="185">
        <v>10091</v>
      </c>
      <c r="P37" s="186">
        <v>13304</v>
      </c>
      <c r="Q37" s="187">
        <v>10659</v>
      </c>
      <c r="R37" s="186">
        <v>10598</v>
      </c>
      <c r="S37" s="185">
        <v>8814</v>
      </c>
      <c r="T37" s="186">
        <v>59</v>
      </c>
      <c r="U37" s="187">
        <v>355</v>
      </c>
      <c r="V37" s="186">
        <v>113</v>
      </c>
      <c r="W37" s="185">
        <v>60</v>
      </c>
      <c r="X37" s="200"/>
    </row>
    <row r="38" spans="1:24" ht="12.75">
      <c r="A38" s="169"/>
      <c r="B38" s="169"/>
      <c r="C38" s="169" t="s">
        <v>75</v>
      </c>
      <c r="D38" s="182">
        <v>51717</v>
      </c>
      <c r="E38" s="187">
        <v>55996</v>
      </c>
      <c r="F38" s="186">
        <v>56213</v>
      </c>
      <c r="G38" s="185">
        <v>81392</v>
      </c>
      <c r="H38" s="186">
        <v>62099</v>
      </c>
      <c r="I38" s="187">
        <v>68360</v>
      </c>
      <c r="J38" s="186">
        <v>67594</v>
      </c>
      <c r="K38" s="185">
        <v>87989</v>
      </c>
      <c r="L38" s="186">
        <v>69606</v>
      </c>
      <c r="M38" s="187">
        <v>71918</v>
      </c>
      <c r="N38" s="186">
        <v>74665</v>
      </c>
      <c r="O38" s="185">
        <v>92340</v>
      </c>
      <c r="P38" s="186">
        <v>78682</v>
      </c>
      <c r="Q38" s="187">
        <v>71122</v>
      </c>
      <c r="R38" s="186">
        <v>67825</v>
      </c>
      <c r="S38" s="185">
        <v>85874</v>
      </c>
      <c r="T38" s="186">
        <v>67416</v>
      </c>
      <c r="U38" s="187">
        <v>74256</v>
      </c>
      <c r="V38" s="186">
        <v>71946</v>
      </c>
      <c r="W38" s="185">
        <v>88613</v>
      </c>
      <c r="X38" s="200"/>
    </row>
    <row r="39" spans="1:24" s="167" customFormat="1" ht="12.75">
      <c r="A39" s="174"/>
      <c r="B39" s="174"/>
      <c r="C39" s="174" t="s">
        <v>76</v>
      </c>
      <c r="D39" s="182">
        <v>2061</v>
      </c>
      <c r="E39" s="187">
        <v>622</v>
      </c>
      <c r="F39" s="186">
        <v>1466</v>
      </c>
      <c r="G39" s="185">
        <v>1736</v>
      </c>
      <c r="H39" s="186">
        <v>1399</v>
      </c>
      <c r="I39" s="187">
        <v>2346</v>
      </c>
      <c r="J39" s="186">
        <v>3938</v>
      </c>
      <c r="K39" s="185">
        <v>2365</v>
      </c>
      <c r="L39" s="186">
        <v>1675</v>
      </c>
      <c r="M39" s="187">
        <v>3006</v>
      </c>
      <c r="N39" s="186">
        <v>4839</v>
      </c>
      <c r="O39" s="185">
        <v>1697</v>
      </c>
      <c r="P39" s="186">
        <v>2312</v>
      </c>
      <c r="Q39" s="187">
        <v>1670</v>
      </c>
      <c r="R39" s="186">
        <v>2473</v>
      </c>
      <c r="S39" s="185">
        <v>624</v>
      </c>
      <c r="T39" s="186">
        <v>207</v>
      </c>
      <c r="U39" s="187">
        <v>747</v>
      </c>
      <c r="V39" s="186">
        <v>1796</v>
      </c>
      <c r="W39" s="185">
        <v>661</v>
      </c>
      <c r="X39" s="200"/>
    </row>
    <row r="40" spans="1:24" ht="12.75">
      <c r="A40" s="169"/>
      <c r="B40" s="169"/>
      <c r="C40" s="169" t="s">
        <v>77</v>
      </c>
      <c r="D40" s="182">
        <v>4718</v>
      </c>
      <c r="E40" s="187">
        <v>5357</v>
      </c>
      <c r="F40" s="186">
        <v>5322</v>
      </c>
      <c r="G40" s="185">
        <v>13004</v>
      </c>
      <c r="H40" s="186">
        <v>10113</v>
      </c>
      <c r="I40" s="187">
        <v>9751</v>
      </c>
      <c r="J40" s="186">
        <v>9428</v>
      </c>
      <c r="K40" s="185">
        <v>20811</v>
      </c>
      <c r="L40" s="186">
        <v>17216</v>
      </c>
      <c r="M40" s="187">
        <v>13936</v>
      </c>
      <c r="N40" s="186">
        <v>14059</v>
      </c>
      <c r="O40" s="202">
        <v>15842</v>
      </c>
      <c r="P40" s="222">
        <v>13487</v>
      </c>
      <c r="Q40" s="187">
        <v>12059</v>
      </c>
      <c r="R40" s="186">
        <v>8172</v>
      </c>
      <c r="S40" s="185">
        <v>12692</v>
      </c>
      <c r="T40" s="205">
        <v>9964</v>
      </c>
      <c r="U40" s="187">
        <v>9442</v>
      </c>
      <c r="V40" s="205">
        <v>8585</v>
      </c>
      <c r="W40" s="185">
        <v>7722</v>
      </c>
      <c r="X40" s="200"/>
    </row>
    <row r="41" spans="1:24" ht="12.75">
      <c r="A41" s="188"/>
      <c r="B41" s="188"/>
      <c r="C41" s="188" t="s">
        <v>78</v>
      </c>
      <c r="D41" s="189">
        <v>45134</v>
      </c>
      <c r="E41" s="190">
        <v>50475</v>
      </c>
      <c r="F41" s="191">
        <v>51885</v>
      </c>
      <c r="G41" s="192">
        <v>110598</v>
      </c>
      <c r="H41" s="191">
        <v>49086</v>
      </c>
      <c r="I41" s="190">
        <v>42411</v>
      </c>
      <c r="J41" s="191">
        <v>37881</v>
      </c>
      <c r="K41" s="192">
        <v>41977</v>
      </c>
      <c r="L41" s="191">
        <v>45903</v>
      </c>
      <c r="M41" s="190">
        <v>41575</v>
      </c>
      <c r="N41" s="191">
        <v>37890</v>
      </c>
      <c r="O41" s="223">
        <v>38092</v>
      </c>
      <c r="P41" s="191">
        <v>41306</v>
      </c>
      <c r="Q41" s="190">
        <v>38861</v>
      </c>
      <c r="R41" s="191">
        <v>38025</v>
      </c>
      <c r="S41" s="192">
        <v>32228</v>
      </c>
      <c r="T41" s="191">
        <v>36409</v>
      </c>
      <c r="U41" s="190">
        <v>38143</v>
      </c>
      <c r="V41" s="191">
        <v>37080</v>
      </c>
      <c r="W41" s="192">
        <v>30966</v>
      </c>
      <c r="X41" s="200"/>
    </row>
    <row r="42" spans="1:24" ht="6.75" customHeight="1">
      <c r="A42" s="169"/>
      <c r="B42" s="169"/>
      <c r="C42" s="169"/>
      <c r="D42" s="182"/>
      <c r="E42" s="183"/>
      <c r="F42" s="184"/>
      <c r="G42" s="185"/>
      <c r="H42" s="186"/>
      <c r="I42" s="187"/>
      <c r="J42" s="186"/>
      <c r="K42" s="185"/>
      <c r="L42" s="186"/>
      <c r="M42" s="187"/>
      <c r="N42" s="186"/>
      <c r="O42" s="185"/>
      <c r="P42" s="186"/>
      <c r="Q42" s="187"/>
      <c r="R42" s="186"/>
      <c r="S42" s="185"/>
      <c r="T42" s="186"/>
      <c r="U42" s="187"/>
      <c r="V42" s="186"/>
      <c r="W42" s="185"/>
      <c r="X42" s="200"/>
    </row>
    <row r="43" spans="1:24" ht="12.75">
      <c r="A43" s="169"/>
      <c r="B43" s="181" t="s">
        <v>79</v>
      </c>
      <c r="C43" s="181"/>
      <c r="D43" s="193">
        <f>+SUM(D35:D41)</f>
        <v>185231</v>
      </c>
      <c r="E43" s="194">
        <f aca="true" t="shared" si="3" ref="E43:T43">+SUM(E35:E41)</f>
        <v>216301</v>
      </c>
      <c r="F43" s="195">
        <f t="shared" si="3"/>
        <v>208130</v>
      </c>
      <c r="G43" s="196">
        <f t="shared" si="3"/>
        <v>314389</v>
      </c>
      <c r="H43" s="197">
        <f t="shared" si="3"/>
        <v>224120</v>
      </c>
      <c r="I43" s="198">
        <f t="shared" si="3"/>
        <v>206779</v>
      </c>
      <c r="J43" s="197">
        <f t="shared" si="3"/>
        <v>191273</v>
      </c>
      <c r="K43" s="196">
        <f t="shared" si="3"/>
        <v>223018</v>
      </c>
      <c r="L43" s="197">
        <f t="shared" si="3"/>
        <v>204842</v>
      </c>
      <c r="M43" s="198">
        <f t="shared" si="3"/>
        <v>187398</v>
      </c>
      <c r="N43" s="197">
        <f t="shared" si="3"/>
        <v>186253</v>
      </c>
      <c r="O43" s="207">
        <f t="shared" si="3"/>
        <v>281436</v>
      </c>
      <c r="P43" s="208">
        <f t="shared" si="3"/>
        <v>271153</v>
      </c>
      <c r="Q43" s="198">
        <f t="shared" si="3"/>
        <v>262550</v>
      </c>
      <c r="R43" s="197">
        <f t="shared" si="3"/>
        <v>276252</v>
      </c>
      <c r="S43" s="196">
        <f>+SUM(S35:S41)</f>
        <v>238323</v>
      </c>
      <c r="T43" s="197">
        <f t="shared" si="3"/>
        <v>190442</v>
      </c>
      <c r="U43" s="198">
        <v>266210</v>
      </c>
      <c r="V43" s="197">
        <f>+SUM(V35:V41)</f>
        <v>238764</v>
      </c>
      <c r="W43" s="196">
        <f>+SUM(W35:W41)</f>
        <v>246817</v>
      </c>
      <c r="X43" s="200"/>
    </row>
    <row r="44" spans="1:24" ht="7.5" customHeight="1">
      <c r="A44" s="169"/>
      <c r="B44" s="169"/>
      <c r="C44" s="169"/>
      <c r="D44" s="182"/>
      <c r="E44" s="183"/>
      <c r="F44" s="184"/>
      <c r="G44" s="185"/>
      <c r="H44" s="186"/>
      <c r="I44" s="187"/>
      <c r="J44" s="186"/>
      <c r="K44" s="185"/>
      <c r="L44" s="186"/>
      <c r="M44" s="187"/>
      <c r="N44" s="186"/>
      <c r="O44" s="185"/>
      <c r="P44" s="186"/>
      <c r="Q44" s="187"/>
      <c r="R44" s="186"/>
      <c r="S44" s="185"/>
      <c r="T44" s="186"/>
      <c r="U44" s="187"/>
      <c r="V44" s="186"/>
      <c r="W44" s="185"/>
      <c r="X44" s="200"/>
    </row>
    <row r="45" spans="1:24" ht="12.75">
      <c r="A45" s="169"/>
      <c r="B45" s="181" t="s">
        <v>80</v>
      </c>
      <c r="C45" s="169"/>
      <c r="D45" s="182"/>
      <c r="E45" s="183"/>
      <c r="F45" s="184"/>
      <c r="G45" s="185"/>
      <c r="H45" s="186"/>
      <c r="I45" s="187"/>
      <c r="J45" s="186"/>
      <c r="K45" s="185"/>
      <c r="L45" s="186"/>
      <c r="M45" s="187"/>
      <c r="N45" s="186"/>
      <c r="O45" s="185"/>
      <c r="P45" s="186"/>
      <c r="Q45" s="187"/>
      <c r="R45" s="186"/>
      <c r="S45" s="185"/>
      <c r="T45" s="186"/>
      <c r="U45" s="187"/>
      <c r="V45" s="186"/>
      <c r="W45" s="185"/>
      <c r="X45" s="200"/>
    </row>
    <row r="46" spans="1:24" ht="6" customHeight="1">
      <c r="A46" s="169"/>
      <c r="B46" s="169"/>
      <c r="C46" s="220"/>
      <c r="D46" s="182"/>
      <c r="E46" s="183"/>
      <c r="F46" s="184"/>
      <c r="G46" s="185"/>
      <c r="H46" s="186"/>
      <c r="I46" s="187"/>
      <c r="J46" s="186"/>
      <c r="K46" s="185"/>
      <c r="L46" s="186"/>
      <c r="M46" s="187"/>
      <c r="N46" s="186"/>
      <c r="O46" s="185"/>
      <c r="P46" s="186"/>
      <c r="Q46" s="187"/>
      <c r="R46" s="186"/>
      <c r="S46" s="185"/>
      <c r="T46" s="186"/>
      <c r="U46" s="187"/>
      <c r="V46" s="186"/>
      <c r="W46" s="185"/>
      <c r="X46" s="200"/>
    </row>
    <row r="47" spans="1:24" ht="12.75">
      <c r="A47" s="169"/>
      <c r="B47" s="169"/>
      <c r="C47" s="169" t="s">
        <v>72</v>
      </c>
      <c r="D47" s="182">
        <v>239432</v>
      </c>
      <c r="E47" s="183">
        <v>205432</v>
      </c>
      <c r="F47" s="184">
        <v>205432</v>
      </c>
      <c r="G47" s="185">
        <v>185432</v>
      </c>
      <c r="H47" s="186">
        <v>215432</v>
      </c>
      <c r="I47" s="187">
        <v>254432</v>
      </c>
      <c r="J47" s="186">
        <v>254432</v>
      </c>
      <c r="K47" s="185">
        <v>254432</v>
      </c>
      <c r="L47" s="186">
        <v>244946</v>
      </c>
      <c r="M47" s="187">
        <v>320532</v>
      </c>
      <c r="N47" s="186">
        <v>316625</v>
      </c>
      <c r="O47" s="185">
        <v>243097</v>
      </c>
      <c r="P47" s="186">
        <v>233551</v>
      </c>
      <c r="Q47" s="187">
        <v>276583</v>
      </c>
      <c r="R47" s="186">
        <v>246161</v>
      </c>
      <c r="S47" s="185">
        <v>266998</v>
      </c>
      <c r="T47" s="186">
        <v>264811</v>
      </c>
      <c r="U47" s="187">
        <v>241651</v>
      </c>
      <c r="V47" s="186">
        <v>204942</v>
      </c>
      <c r="W47" s="185">
        <v>234164</v>
      </c>
      <c r="X47" s="200"/>
    </row>
    <row r="48" spans="1:24" ht="12.75">
      <c r="A48" s="169"/>
      <c r="B48" s="169"/>
      <c r="C48" s="169" t="s">
        <v>73</v>
      </c>
      <c r="D48" s="182">
        <v>20230</v>
      </c>
      <c r="E48" s="187">
        <v>24751</v>
      </c>
      <c r="F48" s="186">
        <v>22150</v>
      </c>
      <c r="G48" s="185">
        <v>20697</v>
      </c>
      <c r="H48" s="186">
        <v>55883</v>
      </c>
      <c r="I48" s="187">
        <v>69899</v>
      </c>
      <c r="J48" s="186">
        <v>55961</v>
      </c>
      <c r="K48" s="185">
        <v>55038</v>
      </c>
      <c r="L48" s="186">
        <v>52584</v>
      </c>
      <c r="M48" s="187">
        <v>40486</v>
      </c>
      <c r="N48" s="186">
        <v>30059</v>
      </c>
      <c r="O48" s="202">
        <v>23039</v>
      </c>
      <c r="P48" s="186">
        <v>21808</v>
      </c>
      <c r="Q48" s="187">
        <v>30389</v>
      </c>
      <c r="R48" s="186">
        <v>27212</v>
      </c>
      <c r="S48" s="185">
        <v>26221</v>
      </c>
      <c r="T48" s="186">
        <v>15110</v>
      </c>
      <c r="U48" s="187">
        <v>21682</v>
      </c>
      <c r="V48" s="186">
        <v>21716</v>
      </c>
      <c r="W48" s="185">
        <v>8828</v>
      </c>
      <c r="X48" s="200"/>
    </row>
    <row r="49" spans="1:24" s="167" customFormat="1" ht="12.75">
      <c r="A49" s="174"/>
      <c r="B49" s="174"/>
      <c r="C49" s="174" t="s">
        <v>81</v>
      </c>
      <c r="D49" s="182">
        <v>3613</v>
      </c>
      <c r="E49" s="187">
        <v>3544</v>
      </c>
      <c r="F49" s="186">
        <v>3874</v>
      </c>
      <c r="G49" s="185">
        <v>5647</v>
      </c>
      <c r="H49" s="205">
        <v>3567</v>
      </c>
      <c r="I49" s="187">
        <v>4125</v>
      </c>
      <c r="J49" s="186">
        <v>7005</v>
      </c>
      <c r="K49" s="185">
        <v>2714</v>
      </c>
      <c r="L49" s="186">
        <v>5078</v>
      </c>
      <c r="M49" s="187">
        <f>8242+575</f>
        <v>8817</v>
      </c>
      <c r="N49" s="186">
        <v>10387</v>
      </c>
      <c r="O49" s="185">
        <v>11071</v>
      </c>
      <c r="P49" s="186">
        <v>13963</v>
      </c>
      <c r="Q49" s="187">
        <v>15583</v>
      </c>
      <c r="R49" s="186">
        <v>19553</v>
      </c>
      <c r="S49" s="185">
        <v>18594</v>
      </c>
      <c r="T49" s="186">
        <v>21495</v>
      </c>
      <c r="U49" s="187">
        <v>29104</v>
      </c>
      <c r="V49" s="186">
        <v>29920</v>
      </c>
      <c r="W49" s="185">
        <v>10924</v>
      </c>
      <c r="X49" s="200"/>
    </row>
    <row r="50" spans="1:24" ht="12.75">
      <c r="A50" s="174"/>
      <c r="B50" s="174"/>
      <c r="C50" s="174" t="s">
        <v>77</v>
      </c>
      <c r="D50" s="182">
        <v>3330</v>
      </c>
      <c r="E50" s="187">
        <v>2927</v>
      </c>
      <c r="F50" s="186">
        <v>2554</v>
      </c>
      <c r="G50" s="185">
        <v>3533</v>
      </c>
      <c r="H50" s="186">
        <v>3422</v>
      </c>
      <c r="I50" s="187">
        <v>10349</v>
      </c>
      <c r="J50" s="186">
        <v>10913</v>
      </c>
      <c r="K50" s="185">
        <v>12886</v>
      </c>
      <c r="L50" s="186">
        <v>13786</v>
      </c>
      <c r="M50" s="187">
        <v>5888</v>
      </c>
      <c r="N50" s="186">
        <v>8408</v>
      </c>
      <c r="O50" s="202">
        <v>10049</v>
      </c>
      <c r="P50" s="222">
        <v>11224</v>
      </c>
      <c r="Q50" s="204">
        <v>9344</v>
      </c>
      <c r="R50" s="186">
        <v>9455</v>
      </c>
      <c r="S50" s="185">
        <v>9721</v>
      </c>
      <c r="T50" s="205">
        <v>10219</v>
      </c>
      <c r="U50" s="187">
        <v>10127</v>
      </c>
      <c r="V50" s="205">
        <v>10732</v>
      </c>
      <c r="W50" s="185">
        <v>12298</v>
      </c>
      <c r="X50" s="200"/>
    </row>
    <row r="51" spans="1:24" ht="12.75">
      <c r="A51" s="188"/>
      <c r="B51" s="188"/>
      <c r="C51" s="188" t="s">
        <v>82</v>
      </c>
      <c r="D51" s="189">
        <v>5556</v>
      </c>
      <c r="E51" s="190">
        <v>5404</v>
      </c>
      <c r="F51" s="191">
        <v>7914</v>
      </c>
      <c r="G51" s="192">
        <v>8730</v>
      </c>
      <c r="H51" s="191">
        <v>8527</v>
      </c>
      <c r="I51" s="190">
        <v>6776</v>
      </c>
      <c r="J51" s="191">
        <v>6789</v>
      </c>
      <c r="K51" s="192">
        <v>5797</v>
      </c>
      <c r="L51" s="191">
        <v>2671</v>
      </c>
      <c r="M51" s="190">
        <v>3361</v>
      </c>
      <c r="N51" s="191">
        <v>2716</v>
      </c>
      <c r="O51" s="223">
        <v>1304</v>
      </c>
      <c r="P51" s="191">
        <v>975</v>
      </c>
      <c r="Q51" s="190">
        <v>958</v>
      </c>
      <c r="R51" s="191">
        <v>942</v>
      </c>
      <c r="S51" s="192">
        <v>1100</v>
      </c>
      <c r="T51" s="191">
        <v>1118</v>
      </c>
      <c r="U51" s="190">
        <v>1215</v>
      </c>
      <c r="V51" s="191">
        <v>1232</v>
      </c>
      <c r="W51" s="192">
        <v>1263</v>
      </c>
      <c r="X51" s="200"/>
    </row>
    <row r="52" spans="1:24" ht="6.75" customHeight="1">
      <c r="A52" s="169"/>
      <c r="B52" s="169"/>
      <c r="C52" s="220"/>
      <c r="D52" s="224"/>
      <c r="E52" s="225"/>
      <c r="F52" s="200"/>
      <c r="G52" s="226"/>
      <c r="H52" s="210"/>
      <c r="I52" s="227"/>
      <c r="J52" s="210"/>
      <c r="K52" s="226"/>
      <c r="L52" s="210"/>
      <c r="M52" s="227"/>
      <c r="N52" s="210"/>
      <c r="O52" s="226"/>
      <c r="P52" s="210"/>
      <c r="Q52" s="227"/>
      <c r="R52" s="210"/>
      <c r="S52" s="226"/>
      <c r="T52" s="210"/>
      <c r="U52" s="227"/>
      <c r="V52" s="210"/>
      <c r="W52" s="226"/>
      <c r="X52" s="200"/>
    </row>
    <row r="53" spans="1:24" ht="12.75">
      <c r="A53" s="220"/>
      <c r="B53" s="181" t="s">
        <v>83</v>
      </c>
      <c r="C53" s="228"/>
      <c r="D53" s="193">
        <f>+SUM(D47:D51)</f>
        <v>272161</v>
      </c>
      <c r="E53" s="194">
        <f aca="true" t="shared" si="4" ref="E53:T53">+SUM(E47:E51)</f>
        <v>242058</v>
      </c>
      <c r="F53" s="195">
        <f t="shared" si="4"/>
        <v>241924</v>
      </c>
      <c r="G53" s="196">
        <f t="shared" si="4"/>
        <v>224039</v>
      </c>
      <c r="H53" s="197">
        <f t="shared" si="4"/>
        <v>286831</v>
      </c>
      <c r="I53" s="198">
        <f t="shared" si="4"/>
        <v>345581</v>
      </c>
      <c r="J53" s="197">
        <f t="shared" si="4"/>
        <v>335100</v>
      </c>
      <c r="K53" s="196">
        <f t="shared" si="4"/>
        <v>330867</v>
      </c>
      <c r="L53" s="197">
        <f t="shared" si="4"/>
        <v>319065</v>
      </c>
      <c r="M53" s="198">
        <f t="shared" si="4"/>
        <v>379084</v>
      </c>
      <c r="N53" s="197">
        <f t="shared" si="4"/>
        <v>368195</v>
      </c>
      <c r="O53" s="207">
        <f t="shared" si="4"/>
        <v>288560</v>
      </c>
      <c r="P53" s="229">
        <f t="shared" si="4"/>
        <v>281521</v>
      </c>
      <c r="Q53" s="209">
        <f t="shared" si="4"/>
        <v>332857</v>
      </c>
      <c r="R53" s="208">
        <f t="shared" si="4"/>
        <v>303323</v>
      </c>
      <c r="S53" s="196">
        <f>+SUM(S47:S51)</f>
        <v>322634</v>
      </c>
      <c r="T53" s="230">
        <f t="shared" si="4"/>
        <v>312753</v>
      </c>
      <c r="U53" s="198">
        <v>303779</v>
      </c>
      <c r="V53" s="230">
        <f>+SUM(V47:V51)</f>
        <v>268542</v>
      </c>
      <c r="W53" s="196">
        <f>+SUM(W47:W51)</f>
        <v>267477</v>
      </c>
      <c r="X53" s="200"/>
    </row>
    <row r="54" spans="1:24" ht="8.25" customHeight="1">
      <c r="A54" s="220"/>
      <c r="B54" s="220"/>
      <c r="C54" s="220"/>
      <c r="D54" s="182"/>
      <c r="E54" s="183"/>
      <c r="F54" s="184"/>
      <c r="G54" s="185"/>
      <c r="H54" s="186"/>
      <c r="I54" s="187"/>
      <c r="J54" s="186"/>
      <c r="K54" s="185"/>
      <c r="L54" s="186"/>
      <c r="M54" s="187"/>
      <c r="N54" s="186"/>
      <c r="O54" s="185"/>
      <c r="P54" s="186"/>
      <c r="Q54" s="187"/>
      <c r="R54" s="211"/>
      <c r="S54" s="185"/>
      <c r="T54" s="186"/>
      <c r="U54" s="187"/>
      <c r="V54" s="186"/>
      <c r="W54" s="185"/>
      <c r="X54" s="200"/>
    </row>
    <row r="55" spans="1:24" ht="12.75">
      <c r="A55" s="181" t="s">
        <v>84</v>
      </c>
      <c r="B55" s="181"/>
      <c r="C55" s="181"/>
      <c r="D55" s="193">
        <f>+D53+D43</f>
        <v>457392</v>
      </c>
      <c r="E55" s="194">
        <f aca="true" t="shared" si="5" ref="E55:T55">+E53+E43</f>
        <v>458359</v>
      </c>
      <c r="F55" s="195">
        <f t="shared" si="5"/>
        <v>450054</v>
      </c>
      <c r="G55" s="196">
        <f t="shared" si="5"/>
        <v>538428</v>
      </c>
      <c r="H55" s="197">
        <f t="shared" si="5"/>
        <v>510951</v>
      </c>
      <c r="I55" s="198">
        <f t="shared" si="5"/>
        <v>552360</v>
      </c>
      <c r="J55" s="197">
        <f t="shared" si="5"/>
        <v>526373</v>
      </c>
      <c r="K55" s="196">
        <f t="shared" si="5"/>
        <v>553885</v>
      </c>
      <c r="L55" s="197">
        <f t="shared" si="5"/>
        <v>523907</v>
      </c>
      <c r="M55" s="198">
        <f t="shared" si="5"/>
        <v>566482</v>
      </c>
      <c r="N55" s="197">
        <f t="shared" si="5"/>
        <v>554448</v>
      </c>
      <c r="O55" s="207">
        <f t="shared" si="5"/>
        <v>569996</v>
      </c>
      <c r="P55" s="208">
        <f t="shared" si="5"/>
        <v>552674</v>
      </c>
      <c r="Q55" s="209">
        <f t="shared" si="5"/>
        <v>595407</v>
      </c>
      <c r="R55" s="208">
        <f t="shared" si="5"/>
        <v>579575</v>
      </c>
      <c r="S55" s="196">
        <f>+S53+S43</f>
        <v>560957</v>
      </c>
      <c r="T55" s="197">
        <f t="shared" si="5"/>
        <v>503195</v>
      </c>
      <c r="U55" s="198">
        <v>569989</v>
      </c>
      <c r="V55" s="197">
        <f>+V53+V43</f>
        <v>507306</v>
      </c>
      <c r="W55" s="196">
        <f>+W53+W43</f>
        <v>514294</v>
      </c>
      <c r="X55" s="200"/>
    </row>
    <row r="56" spans="1:24" ht="7.5" customHeight="1">
      <c r="A56" s="169"/>
      <c r="B56" s="169"/>
      <c r="C56" s="169"/>
      <c r="D56" s="182"/>
      <c r="E56" s="183"/>
      <c r="F56" s="184"/>
      <c r="G56" s="185"/>
      <c r="H56" s="186"/>
      <c r="I56" s="187"/>
      <c r="J56" s="186"/>
      <c r="K56" s="185"/>
      <c r="L56" s="186"/>
      <c r="M56" s="187"/>
      <c r="N56" s="186"/>
      <c r="O56" s="185"/>
      <c r="P56" s="186"/>
      <c r="Q56" s="187"/>
      <c r="R56" s="186"/>
      <c r="S56" s="185"/>
      <c r="T56" s="186"/>
      <c r="U56" s="187"/>
      <c r="V56" s="186"/>
      <c r="W56" s="185"/>
      <c r="X56" s="200"/>
    </row>
    <row r="57" spans="1:24" ht="12.75">
      <c r="A57" s="181" t="s">
        <v>85</v>
      </c>
      <c r="B57" s="169"/>
      <c r="C57" s="169"/>
      <c r="D57" s="182"/>
      <c r="E57" s="183"/>
      <c r="F57" s="184"/>
      <c r="G57" s="185"/>
      <c r="H57" s="186"/>
      <c r="I57" s="187"/>
      <c r="J57" s="186"/>
      <c r="K57" s="185"/>
      <c r="L57" s="186"/>
      <c r="M57" s="187"/>
      <c r="N57" s="186"/>
      <c r="O57" s="185"/>
      <c r="P57" s="186"/>
      <c r="Q57" s="187"/>
      <c r="R57" s="186"/>
      <c r="S57" s="185"/>
      <c r="T57" s="186"/>
      <c r="U57" s="187"/>
      <c r="V57" s="186"/>
      <c r="W57" s="185"/>
      <c r="X57" s="200"/>
    </row>
    <row r="58" spans="1:24" ht="8.25" customHeight="1">
      <c r="A58" s="169"/>
      <c r="B58" s="169"/>
      <c r="C58" s="169"/>
      <c r="D58" s="182"/>
      <c r="E58" s="183"/>
      <c r="F58" s="184"/>
      <c r="G58" s="185"/>
      <c r="H58" s="186"/>
      <c r="I58" s="187"/>
      <c r="J58" s="186"/>
      <c r="K58" s="185"/>
      <c r="L58" s="186"/>
      <c r="M58" s="187"/>
      <c r="N58" s="186"/>
      <c r="O58" s="185"/>
      <c r="P58" s="186"/>
      <c r="Q58" s="187"/>
      <c r="R58" s="186"/>
      <c r="S58" s="185"/>
      <c r="T58" s="186"/>
      <c r="U58" s="187"/>
      <c r="V58" s="186"/>
      <c r="W58" s="185"/>
      <c r="X58" s="200"/>
    </row>
    <row r="59" spans="1:24" ht="12.75" customHeight="1">
      <c r="A59" s="169"/>
      <c r="B59" s="181" t="s">
        <v>86</v>
      </c>
      <c r="C59" s="169"/>
      <c r="D59" s="182"/>
      <c r="E59" s="183"/>
      <c r="F59" s="184"/>
      <c r="G59" s="185"/>
      <c r="H59" s="186"/>
      <c r="I59" s="187"/>
      <c r="J59" s="186"/>
      <c r="K59" s="185"/>
      <c r="L59" s="186"/>
      <c r="M59" s="187"/>
      <c r="N59" s="186"/>
      <c r="O59" s="185"/>
      <c r="P59" s="186"/>
      <c r="Q59" s="187"/>
      <c r="R59" s="186"/>
      <c r="S59" s="185"/>
      <c r="T59" s="186"/>
      <c r="U59" s="187"/>
      <c r="V59" s="186"/>
      <c r="W59" s="185"/>
      <c r="X59" s="200"/>
    </row>
    <row r="60" spans="1:24" ht="12.75">
      <c r="A60" s="169"/>
      <c r="B60" s="169"/>
      <c r="C60" s="169" t="s">
        <v>87</v>
      </c>
      <c r="D60" s="182">
        <v>104277</v>
      </c>
      <c r="E60" s="187">
        <v>104277</v>
      </c>
      <c r="F60" s="186">
        <v>104277</v>
      </c>
      <c r="G60" s="185">
        <v>104277</v>
      </c>
      <c r="H60" s="186">
        <v>104277</v>
      </c>
      <c r="I60" s="187">
        <v>104277</v>
      </c>
      <c r="J60" s="186">
        <v>104277</v>
      </c>
      <c r="K60" s="185">
        <v>104275</v>
      </c>
      <c r="L60" s="186">
        <v>104275</v>
      </c>
      <c r="M60" s="187">
        <v>104275</v>
      </c>
      <c r="N60" s="186">
        <v>104275</v>
      </c>
      <c r="O60" s="185">
        <v>104275</v>
      </c>
      <c r="P60" s="186">
        <v>104275</v>
      </c>
      <c r="Q60" s="187">
        <v>104275</v>
      </c>
      <c r="R60" s="186">
        <v>104275</v>
      </c>
      <c r="S60" s="185">
        <v>104275</v>
      </c>
      <c r="T60" s="186">
        <v>104275</v>
      </c>
      <c r="U60" s="187">
        <v>104275</v>
      </c>
      <c r="V60" s="186">
        <v>104275</v>
      </c>
      <c r="W60" s="185">
        <v>104275</v>
      </c>
      <c r="X60" s="200"/>
    </row>
    <row r="61" spans="1:24" ht="12.75">
      <c r="A61" s="169"/>
      <c r="B61" s="169"/>
      <c r="C61" s="169" t="s">
        <v>88</v>
      </c>
      <c r="D61" s="182">
        <v>27380</v>
      </c>
      <c r="E61" s="187">
        <v>27380</v>
      </c>
      <c r="F61" s="186">
        <v>27380</v>
      </c>
      <c r="G61" s="185">
        <v>27380</v>
      </c>
      <c r="H61" s="186">
        <v>27380</v>
      </c>
      <c r="I61" s="187">
        <v>27380</v>
      </c>
      <c r="J61" s="186">
        <v>27380</v>
      </c>
      <c r="K61" s="185">
        <v>27379</v>
      </c>
      <c r="L61" s="186">
        <v>27379</v>
      </c>
      <c r="M61" s="187">
        <v>27379</v>
      </c>
      <c r="N61" s="186">
        <v>27379</v>
      </c>
      <c r="O61" s="185">
        <v>27379</v>
      </c>
      <c r="P61" s="186">
        <v>27379</v>
      </c>
      <c r="Q61" s="187">
        <v>27379</v>
      </c>
      <c r="R61" s="186">
        <v>27379</v>
      </c>
      <c r="S61" s="185">
        <v>27379</v>
      </c>
      <c r="T61" s="186">
        <v>27379</v>
      </c>
      <c r="U61" s="187">
        <v>27379</v>
      </c>
      <c r="V61" s="186">
        <v>27379</v>
      </c>
      <c r="W61" s="185">
        <v>27379</v>
      </c>
      <c r="X61" s="200"/>
    </row>
    <row r="62" spans="1:24" ht="12.75">
      <c r="A62" s="169"/>
      <c r="B62" s="169"/>
      <c r="C62" s="169" t="s">
        <v>89</v>
      </c>
      <c r="D62" s="182">
        <v>-1926</v>
      </c>
      <c r="E62" s="187">
        <v>-1926</v>
      </c>
      <c r="F62" s="186">
        <v>-1926</v>
      </c>
      <c r="G62" s="185">
        <v>-1504</v>
      </c>
      <c r="H62" s="186">
        <v>-1504</v>
      </c>
      <c r="I62" s="187">
        <v>-1179</v>
      </c>
      <c r="J62" s="186">
        <v>-1179</v>
      </c>
      <c r="K62" s="185">
        <v>-1179</v>
      </c>
      <c r="L62" s="186">
        <v>-1179</v>
      </c>
      <c r="M62" s="187">
        <v>-1179</v>
      </c>
      <c r="N62" s="186">
        <v>-1179</v>
      </c>
      <c r="O62" s="185">
        <v>-1179</v>
      </c>
      <c r="P62" s="186">
        <v>-1179</v>
      </c>
      <c r="Q62" s="187">
        <v>-1179</v>
      </c>
      <c r="R62" s="186">
        <v>-1179</v>
      </c>
      <c r="S62" s="185">
        <v>-1179</v>
      </c>
      <c r="T62" s="186">
        <v>-1179</v>
      </c>
      <c r="U62" s="187">
        <v>-1179</v>
      </c>
      <c r="V62" s="186">
        <v>-1179</v>
      </c>
      <c r="W62" s="185">
        <v>-307</v>
      </c>
      <c r="X62" s="200"/>
    </row>
    <row r="63" spans="1:24" s="167" customFormat="1" ht="12.75">
      <c r="A63" s="174"/>
      <c r="B63" s="174"/>
      <c r="C63" s="174" t="s">
        <v>90</v>
      </c>
      <c r="D63" s="182">
        <v>5454</v>
      </c>
      <c r="E63" s="187">
        <v>13358</v>
      </c>
      <c r="F63" s="186">
        <v>9310</v>
      </c>
      <c r="G63" s="185">
        <v>-1474</v>
      </c>
      <c r="H63" s="186">
        <v>-3645</v>
      </c>
      <c r="I63" s="187">
        <v>-4701</v>
      </c>
      <c r="J63" s="186">
        <v>-2025</v>
      </c>
      <c r="K63" s="185">
        <v>-688</v>
      </c>
      <c r="L63" s="186">
        <v>2908</v>
      </c>
      <c r="M63" s="187">
        <v>-11080</v>
      </c>
      <c r="N63" s="186">
        <v>-6928</v>
      </c>
      <c r="O63" s="202">
        <v>5787</v>
      </c>
      <c r="P63" s="186">
        <v>31546</v>
      </c>
      <c r="Q63" s="187">
        <v>9785</v>
      </c>
      <c r="R63" s="186">
        <v>9531</v>
      </c>
      <c r="S63" s="185">
        <v>9755</v>
      </c>
      <c r="T63" s="186">
        <v>7046</v>
      </c>
      <c r="U63" s="187">
        <v>18355</v>
      </c>
      <c r="V63" s="186">
        <v>14074</v>
      </c>
      <c r="W63" s="185">
        <v>14882</v>
      </c>
      <c r="X63" s="200"/>
    </row>
    <row r="64" spans="1:24" ht="12.75">
      <c r="A64" s="188"/>
      <c r="B64" s="188"/>
      <c r="C64" s="188" t="s">
        <v>91</v>
      </c>
      <c r="D64" s="189">
        <v>419062</v>
      </c>
      <c r="E64" s="190">
        <v>437051</v>
      </c>
      <c r="F64" s="191">
        <v>461529</v>
      </c>
      <c r="G64" s="192">
        <v>397360</v>
      </c>
      <c r="H64" s="191">
        <v>414818</v>
      </c>
      <c r="I64" s="190">
        <v>358700</v>
      </c>
      <c r="J64" s="191">
        <v>384314</v>
      </c>
      <c r="K64" s="192">
        <v>385211</v>
      </c>
      <c r="L64" s="191">
        <v>407217</v>
      </c>
      <c r="M64" s="190">
        <v>361662</v>
      </c>
      <c r="N64" s="191">
        <v>388375</v>
      </c>
      <c r="O64" s="223">
        <v>397684</v>
      </c>
      <c r="P64" s="206">
        <v>419240</v>
      </c>
      <c r="Q64" s="231">
        <v>365318</v>
      </c>
      <c r="R64" s="206">
        <v>388081</v>
      </c>
      <c r="S64" s="192">
        <v>398250</v>
      </c>
      <c r="T64" s="191">
        <v>414693</v>
      </c>
      <c r="U64" s="190">
        <v>353587</v>
      </c>
      <c r="V64" s="191">
        <v>378092</v>
      </c>
      <c r="W64" s="192">
        <v>385283</v>
      </c>
      <c r="X64" s="200"/>
    </row>
    <row r="65" spans="1:24" ht="12.75">
      <c r="A65" s="169"/>
      <c r="B65" s="181" t="s">
        <v>92</v>
      </c>
      <c r="C65" s="169"/>
      <c r="D65" s="182">
        <f>+SUM(D60:D64)</f>
        <v>554247</v>
      </c>
      <c r="E65" s="187">
        <f aca="true" t="shared" si="6" ref="E65:T65">+SUM(E60:E64)</f>
        <v>580140</v>
      </c>
      <c r="F65" s="186">
        <f t="shared" si="6"/>
        <v>600570</v>
      </c>
      <c r="G65" s="185">
        <f t="shared" si="6"/>
        <v>526039</v>
      </c>
      <c r="H65" s="186">
        <f t="shared" si="6"/>
        <v>541326</v>
      </c>
      <c r="I65" s="187">
        <f t="shared" si="6"/>
        <v>484477</v>
      </c>
      <c r="J65" s="186">
        <f t="shared" si="6"/>
        <v>512767</v>
      </c>
      <c r="K65" s="185">
        <f t="shared" si="6"/>
        <v>514998</v>
      </c>
      <c r="L65" s="186">
        <f t="shared" si="6"/>
        <v>540600</v>
      </c>
      <c r="M65" s="187">
        <f t="shared" si="6"/>
        <v>481057</v>
      </c>
      <c r="N65" s="186">
        <f t="shared" si="6"/>
        <v>511922</v>
      </c>
      <c r="O65" s="202">
        <f t="shared" si="6"/>
        <v>533946</v>
      </c>
      <c r="P65" s="203">
        <f t="shared" si="6"/>
        <v>581261</v>
      </c>
      <c r="Q65" s="204">
        <f t="shared" si="6"/>
        <v>505578</v>
      </c>
      <c r="R65" s="203">
        <f t="shared" si="6"/>
        <v>528087</v>
      </c>
      <c r="S65" s="185">
        <f t="shared" si="6"/>
        <v>538480</v>
      </c>
      <c r="T65" s="186">
        <f t="shared" si="6"/>
        <v>552214</v>
      </c>
      <c r="U65" s="187">
        <v>502417</v>
      </c>
      <c r="V65" s="186">
        <f>+SUM(V60:V64)</f>
        <v>522641</v>
      </c>
      <c r="W65" s="185">
        <f>+SUM(W60:W64)</f>
        <v>531512</v>
      </c>
      <c r="X65" s="200"/>
    </row>
    <row r="66" spans="1:24" ht="12.75">
      <c r="A66" s="188"/>
      <c r="B66" s="232" t="s">
        <v>93</v>
      </c>
      <c r="C66" s="232"/>
      <c r="D66" s="189">
        <v>76638</v>
      </c>
      <c r="E66" s="190">
        <v>68244</v>
      </c>
      <c r="F66" s="191">
        <v>70543</v>
      </c>
      <c r="G66" s="192">
        <v>67128</v>
      </c>
      <c r="H66" s="191">
        <v>70094</v>
      </c>
      <c r="I66" s="190">
        <v>73009</v>
      </c>
      <c r="J66" s="191">
        <v>63619</v>
      </c>
      <c r="K66" s="192">
        <v>66695</v>
      </c>
      <c r="L66" s="191">
        <v>71582</v>
      </c>
      <c r="M66" s="190">
        <v>66940</v>
      </c>
      <c r="N66" s="191">
        <v>56049</v>
      </c>
      <c r="O66" s="223">
        <v>62601</v>
      </c>
      <c r="P66" s="206">
        <v>76256</v>
      </c>
      <c r="Q66" s="231">
        <v>60170</v>
      </c>
      <c r="R66" s="206">
        <v>64137</v>
      </c>
      <c r="S66" s="192">
        <v>66940</v>
      </c>
      <c r="T66" s="191">
        <v>68296</v>
      </c>
      <c r="U66" s="190">
        <v>71318</v>
      </c>
      <c r="V66" s="191">
        <v>60616</v>
      </c>
      <c r="W66" s="192">
        <v>63200</v>
      </c>
      <c r="X66" s="200"/>
    </row>
    <row r="67" spans="1:24" ht="12.75">
      <c r="A67" s="181" t="s">
        <v>94</v>
      </c>
      <c r="B67" s="228"/>
      <c r="C67" s="181"/>
      <c r="D67" s="193">
        <f>+D65+D66</f>
        <v>630885</v>
      </c>
      <c r="E67" s="198">
        <f aca="true" t="shared" si="7" ref="E67:T67">+E65+E66</f>
        <v>648384</v>
      </c>
      <c r="F67" s="197">
        <f t="shared" si="7"/>
        <v>671113</v>
      </c>
      <c r="G67" s="196">
        <f t="shared" si="7"/>
        <v>593167</v>
      </c>
      <c r="H67" s="197">
        <f t="shared" si="7"/>
        <v>611420</v>
      </c>
      <c r="I67" s="198">
        <f t="shared" si="7"/>
        <v>557486</v>
      </c>
      <c r="J67" s="197">
        <f t="shared" si="7"/>
        <v>576386</v>
      </c>
      <c r="K67" s="196">
        <f t="shared" si="7"/>
        <v>581693</v>
      </c>
      <c r="L67" s="197">
        <f t="shared" si="7"/>
        <v>612182</v>
      </c>
      <c r="M67" s="198">
        <f t="shared" si="7"/>
        <v>547997</v>
      </c>
      <c r="N67" s="197">
        <f t="shared" si="7"/>
        <v>567971</v>
      </c>
      <c r="O67" s="207">
        <f t="shared" si="7"/>
        <v>596547</v>
      </c>
      <c r="P67" s="208">
        <f t="shared" si="7"/>
        <v>657517</v>
      </c>
      <c r="Q67" s="209">
        <f t="shared" si="7"/>
        <v>565748</v>
      </c>
      <c r="R67" s="233">
        <f t="shared" si="7"/>
        <v>592224</v>
      </c>
      <c r="S67" s="196">
        <f t="shared" si="7"/>
        <v>605420</v>
      </c>
      <c r="T67" s="197">
        <f t="shared" si="7"/>
        <v>620510</v>
      </c>
      <c r="U67" s="198">
        <v>573735</v>
      </c>
      <c r="V67" s="197">
        <f>+V65+V66</f>
        <v>583257</v>
      </c>
      <c r="W67" s="196">
        <f>+W65+W66</f>
        <v>594712</v>
      </c>
      <c r="X67" s="200"/>
    </row>
    <row r="68" spans="1:24" ht="8.25" customHeight="1">
      <c r="A68" s="169"/>
      <c r="B68" s="169"/>
      <c r="C68" s="169"/>
      <c r="D68" s="182"/>
      <c r="E68" s="183"/>
      <c r="F68" s="184"/>
      <c r="G68" s="185"/>
      <c r="H68" s="186"/>
      <c r="I68" s="187"/>
      <c r="J68" s="186"/>
      <c r="K68" s="185"/>
      <c r="L68" s="186"/>
      <c r="M68" s="187"/>
      <c r="N68" s="186"/>
      <c r="O68" s="185"/>
      <c r="P68" s="186"/>
      <c r="Q68" s="187"/>
      <c r="R68" s="186"/>
      <c r="S68" s="185"/>
      <c r="T68" s="186"/>
      <c r="U68" s="187"/>
      <c r="V68" s="186"/>
      <c r="W68" s="185"/>
      <c r="X68" s="200"/>
    </row>
    <row r="69" spans="1:24" ht="13.5" thickBot="1">
      <c r="A69" s="212" t="s">
        <v>95</v>
      </c>
      <c r="B69" s="212"/>
      <c r="C69" s="212"/>
      <c r="D69" s="213">
        <f>+D67+D55</f>
        <v>1088277</v>
      </c>
      <c r="E69" s="214">
        <f aca="true" t="shared" si="8" ref="E69:T69">+E67+E55</f>
        <v>1106743</v>
      </c>
      <c r="F69" s="215">
        <f t="shared" si="8"/>
        <v>1121167</v>
      </c>
      <c r="G69" s="216">
        <f t="shared" si="8"/>
        <v>1131595</v>
      </c>
      <c r="H69" s="215">
        <f t="shared" si="8"/>
        <v>1122371</v>
      </c>
      <c r="I69" s="214">
        <f t="shared" si="8"/>
        <v>1109846</v>
      </c>
      <c r="J69" s="215">
        <f t="shared" si="8"/>
        <v>1102759</v>
      </c>
      <c r="K69" s="216">
        <f t="shared" si="8"/>
        <v>1135578</v>
      </c>
      <c r="L69" s="215">
        <f t="shared" si="8"/>
        <v>1136089</v>
      </c>
      <c r="M69" s="214">
        <f t="shared" si="8"/>
        <v>1114479</v>
      </c>
      <c r="N69" s="215">
        <f t="shared" si="8"/>
        <v>1122419</v>
      </c>
      <c r="O69" s="217">
        <f t="shared" si="8"/>
        <v>1166543</v>
      </c>
      <c r="P69" s="218">
        <f t="shared" si="8"/>
        <v>1210191</v>
      </c>
      <c r="Q69" s="219">
        <f t="shared" si="8"/>
        <v>1161155</v>
      </c>
      <c r="R69" s="218">
        <f>+R67+R55</f>
        <v>1171799</v>
      </c>
      <c r="S69" s="216">
        <f>+S67+S55</f>
        <v>1166377</v>
      </c>
      <c r="T69" s="215">
        <f t="shared" si="8"/>
        <v>1123705</v>
      </c>
      <c r="U69" s="214">
        <v>1143724</v>
      </c>
      <c r="V69" s="215">
        <f>+V67+V55</f>
        <v>1090563</v>
      </c>
      <c r="W69" s="216">
        <f>+W67+W55</f>
        <v>1109006</v>
      </c>
      <c r="X69" s="200"/>
    </row>
    <row r="70" spans="1:24" ht="13.5" thickTop="1">
      <c r="A70" s="169"/>
      <c r="B70" s="169"/>
      <c r="C70" s="169"/>
      <c r="D70" s="182"/>
      <c r="E70" s="183"/>
      <c r="F70" s="184"/>
      <c r="G70" s="185"/>
      <c r="H70" s="186"/>
      <c r="I70" s="187"/>
      <c r="J70" s="186"/>
      <c r="K70" s="185"/>
      <c r="L70" s="186"/>
      <c r="M70" s="187"/>
      <c r="N70" s="186"/>
      <c r="O70" s="185"/>
      <c r="P70" s="186"/>
      <c r="Q70" s="187"/>
      <c r="R70" s="186"/>
      <c r="S70" s="185"/>
      <c r="T70" s="186"/>
      <c r="U70" s="187"/>
      <c r="V70" s="186"/>
      <c r="W70" s="185"/>
      <c r="X70" s="200"/>
    </row>
    <row r="71" spans="1:24" ht="12.75">
      <c r="A71" s="201" t="s">
        <v>96</v>
      </c>
      <c r="B71" s="169"/>
      <c r="C71" s="169"/>
      <c r="D71" s="234">
        <f aca="true" t="shared" si="9" ref="D71:O71">-D10-D12+D35+D36+D47+D48</f>
        <v>277862</v>
      </c>
      <c r="E71" s="198">
        <f t="shared" si="9"/>
        <v>273245</v>
      </c>
      <c r="F71" s="197">
        <f t="shared" si="9"/>
        <v>241134</v>
      </c>
      <c r="G71" s="196">
        <f t="shared" si="9"/>
        <v>228463</v>
      </c>
      <c r="H71" s="197">
        <f t="shared" si="9"/>
        <v>274474</v>
      </c>
      <c r="I71" s="198">
        <f t="shared" si="9"/>
        <v>301391</v>
      </c>
      <c r="J71" s="197">
        <f t="shared" si="9"/>
        <v>274194</v>
      </c>
      <c r="K71" s="196">
        <f t="shared" si="9"/>
        <v>261565</v>
      </c>
      <c r="L71" s="197">
        <f t="shared" si="9"/>
        <v>238670</v>
      </c>
      <c r="M71" s="198">
        <f t="shared" si="9"/>
        <v>289482</v>
      </c>
      <c r="N71" s="197">
        <f t="shared" si="9"/>
        <v>271160</v>
      </c>
      <c r="O71" s="207">
        <f t="shared" si="9"/>
        <v>254332</v>
      </c>
      <c r="P71" s="197">
        <f>-P10-P12+P35+P36+P47+P48</f>
        <v>217780</v>
      </c>
      <c r="Q71" s="198">
        <f>-Q10-Q12+Q35+Q36+Q47+Q48</f>
        <v>311882</v>
      </c>
      <c r="R71" s="197">
        <f>-R10-R12+R35+R36+R47+R48</f>
        <v>284272</v>
      </c>
      <c r="S71" s="196">
        <f>-S10-S12+S35+S36+S47+S48</f>
        <v>269429</v>
      </c>
      <c r="T71" s="197">
        <f>-T10-T12+T35+T36+T47+T48</f>
        <v>265301</v>
      </c>
      <c r="U71" s="198">
        <v>297050</v>
      </c>
      <c r="V71" s="197">
        <f>-V10-V12+V35+V36+V47+V48</f>
        <v>278414</v>
      </c>
      <c r="W71" s="196">
        <f>-W10-W12+W35+W36+W47+W48</f>
        <v>289386</v>
      </c>
      <c r="X71" s="200"/>
    </row>
    <row r="72" spans="1:24" ht="13.5" thickBot="1">
      <c r="A72" s="212" t="s">
        <v>97</v>
      </c>
      <c r="B72" s="212"/>
      <c r="C72" s="212"/>
      <c r="D72" s="235">
        <f aca="true" t="shared" si="10" ref="D72:O72">+(+D35+D36+D47+D48-D10-D12)/(+D35+D36+D47+D48-D10-D12+D67)</f>
        <v>0.3057638704721996</v>
      </c>
      <c r="E72" s="236">
        <f t="shared" si="10"/>
        <v>0.2964804709921237</v>
      </c>
      <c r="F72" s="235">
        <f t="shared" si="10"/>
        <v>0.2643297264885497</v>
      </c>
      <c r="G72" s="237">
        <f t="shared" si="10"/>
        <v>0.2780606842496014</v>
      </c>
      <c r="H72" s="235">
        <f t="shared" si="10"/>
        <v>0.30982713507485093</v>
      </c>
      <c r="I72" s="236">
        <f t="shared" si="10"/>
        <v>0.3509128780954665</v>
      </c>
      <c r="J72" s="235">
        <f t="shared" si="10"/>
        <v>0.32236121234922055</v>
      </c>
      <c r="K72" s="237">
        <f t="shared" si="10"/>
        <v>0.31018383460340726</v>
      </c>
      <c r="L72" s="235">
        <f t="shared" si="10"/>
        <v>0.2805070682092773</v>
      </c>
      <c r="M72" s="236">
        <f t="shared" si="10"/>
        <v>0.3456588165195784</v>
      </c>
      <c r="N72" s="235">
        <f t="shared" si="10"/>
        <v>0.32314382378913425</v>
      </c>
      <c r="O72" s="238">
        <f t="shared" si="10"/>
        <v>0.2989050146965667</v>
      </c>
      <c r="P72" s="239">
        <f>+(+P35+P36+P47+P48-P10-P12)/(+P35+P36+P47+P48-P10-P12+P67)</f>
        <v>0.2488069763748762</v>
      </c>
      <c r="Q72" s="240">
        <f>+(+Q35+Q36+Q47+Q48-Q10-Q12)/(+Q35+Q36+Q47+Q48-Q10-Q12+Q67)</f>
        <v>0.3553684354454611</v>
      </c>
      <c r="R72" s="239">
        <f>+(+R35+R36+R47+R48-R10-R12)/(+R35+R36+R47+R48-R10-R12+R67)</f>
        <v>0.3243277778791917</v>
      </c>
      <c r="S72" s="237">
        <f>+(+S35+S36+S47+S48-S10-S12)/(+S35+S36+S47+S48-S10-S12+S67)</f>
        <v>0.3079720043116012</v>
      </c>
      <c r="T72" s="235">
        <f>+(+T35+T36+T47+T48-T10-T12)/(+T35+T36+T47+T48-T10-T12+T67)</f>
        <v>0.2995006835543925</v>
      </c>
      <c r="U72" s="236">
        <v>0.3411289813214513</v>
      </c>
      <c r="V72" s="235">
        <f>+(+V35+V36+V47+V48-V10-V12)/(+V35+V36+V47+V48-V10-V12+V67)</f>
        <v>0.3231094002235192</v>
      </c>
      <c r="W72" s="237">
        <f>+(+W35+W36+W47+W48-W10-W12)/(+W35+W36+W47+W48-W10-W12+W67)</f>
        <v>0.3273234415189266</v>
      </c>
      <c r="X72" s="200"/>
    </row>
    <row r="73" ht="13.5" thickTop="1"/>
    <row r="74" spans="1:11" ht="12.75">
      <c r="A74" s="241"/>
      <c r="C74" s="171"/>
      <c r="K74" s="242"/>
    </row>
    <row r="76" spans="1:22" ht="12.75">
      <c r="A76" s="243"/>
      <c r="E76" s="244"/>
      <c r="H76" s="244"/>
      <c r="V76" s="141"/>
    </row>
    <row r="77" spans="5:22" ht="12.75">
      <c r="E77" s="245"/>
      <c r="H77" s="245"/>
      <c r="V77" s="141"/>
    </row>
    <row r="78" spans="5:22" ht="12.75">
      <c r="E78" s="245"/>
      <c r="H78" s="245"/>
      <c r="V78" s="141"/>
    </row>
    <row r="79" spans="5:22" ht="12.75">
      <c r="E79" s="245"/>
      <c r="H79" s="245"/>
      <c r="V79" s="141"/>
    </row>
    <row r="80" spans="5:22" ht="12.75">
      <c r="E80" s="245"/>
      <c r="H80" s="245"/>
      <c r="V80" s="242"/>
    </row>
    <row r="81" spans="5:22" ht="12.75">
      <c r="E81" s="245"/>
      <c r="H81" s="245"/>
      <c r="V81" s="246"/>
    </row>
    <row r="82" spans="5:8" ht="12.75">
      <c r="E82" s="245"/>
      <c r="H82" s="245"/>
    </row>
    <row r="83" spans="5:8" ht="12.75">
      <c r="E83" s="245"/>
      <c r="H83" s="245"/>
    </row>
    <row r="84" spans="5:8" ht="12.75">
      <c r="E84" s="247"/>
      <c r="H84" s="247"/>
    </row>
    <row r="85" spans="5:8" ht="12.75">
      <c r="E85" s="248"/>
      <c r="H85" s="248"/>
    </row>
    <row r="86" spans="5:8" ht="12.75">
      <c r="E86" s="248"/>
      <c r="H86" s="248"/>
    </row>
    <row r="87" spans="5:8" ht="12.75">
      <c r="E87" s="248"/>
      <c r="H87" s="248"/>
    </row>
    <row r="88" spans="5:8" ht="12.75">
      <c r="E88" s="248"/>
      <c r="H88" s="248"/>
    </row>
    <row r="89" spans="5:8" ht="12.75">
      <c r="E89" s="248"/>
      <c r="H89" s="248"/>
    </row>
    <row r="90" spans="5:8" ht="12.75">
      <c r="E90" s="167"/>
      <c r="H90" s="167"/>
    </row>
  </sheetData>
  <sheetProtection/>
  <printOptions/>
  <pageMargins left="0.75" right="0.75" top="1" bottom="1" header="0.5" footer="0.5"/>
  <pageSetup horizontalDpi="600" verticalDpi="600" orientation="landscape" paperSize="9" scale="51" r:id="rId1"/>
  <colBreaks count="1" manualBreakCount="1">
    <brk id="11" max="71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W53"/>
  <sheetViews>
    <sheetView zoomScalePageLayoutView="0" workbookViewId="0" topLeftCell="A1">
      <pane xSplit="3" ySplit="4" topLeftCell="K12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53" sqref="A53:K53"/>
    </sheetView>
  </sheetViews>
  <sheetFormatPr defaultColWidth="12.57421875" defaultRowHeight="12.75"/>
  <cols>
    <col min="1" max="2" width="3.8515625" style="261" customWidth="1"/>
    <col min="3" max="3" width="58.421875" style="261" customWidth="1"/>
    <col min="4" max="6" width="11.7109375" style="261" customWidth="1"/>
    <col min="7" max="7" width="12.8515625" style="261" bestFit="1" customWidth="1"/>
    <col min="8" max="10" width="11.7109375" style="261" customWidth="1"/>
    <col min="11" max="11" width="12.8515625" style="261" bestFit="1" customWidth="1"/>
    <col min="12" max="23" width="11.7109375" style="261" customWidth="1"/>
    <col min="24" max="16384" width="12.57421875" style="261" customWidth="1"/>
  </cols>
  <sheetData>
    <row r="1" spans="1:23" s="252" customFormat="1" ht="12.75">
      <c r="A1" s="249" t="s">
        <v>98</v>
      </c>
      <c r="B1" s="250"/>
      <c r="C1" s="251"/>
      <c r="D1" s="139">
        <v>2006</v>
      </c>
      <c r="E1" s="139">
        <v>2006</v>
      </c>
      <c r="F1" s="139">
        <v>2006</v>
      </c>
      <c r="G1" s="140">
        <v>2006</v>
      </c>
      <c r="H1" s="139">
        <v>2007</v>
      </c>
      <c r="I1" s="139">
        <v>2007</v>
      </c>
      <c r="J1" s="139">
        <v>2007</v>
      </c>
      <c r="K1" s="140">
        <v>2007</v>
      </c>
      <c r="L1" s="139">
        <v>2008</v>
      </c>
      <c r="M1" s="139">
        <v>2008</v>
      </c>
      <c r="N1" s="139">
        <v>2008</v>
      </c>
      <c r="O1" s="140">
        <v>2008</v>
      </c>
      <c r="P1" s="139">
        <v>2009</v>
      </c>
      <c r="Q1" s="139">
        <v>2009</v>
      </c>
      <c r="R1" s="139">
        <v>2009</v>
      </c>
      <c r="S1" s="140">
        <v>2009</v>
      </c>
      <c r="T1" s="139">
        <v>2010</v>
      </c>
      <c r="U1" s="139">
        <v>2010</v>
      </c>
      <c r="V1" s="139">
        <v>2010</v>
      </c>
      <c r="W1" s="140">
        <v>2010</v>
      </c>
    </row>
    <row r="2" spans="1:23" s="252" customFormat="1" ht="12.75">
      <c r="A2" s="249" t="s">
        <v>99</v>
      </c>
      <c r="B2" s="250"/>
      <c r="C2" s="250"/>
      <c r="D2" s="253" t="s">
        <v>2</v>
      </c>
      <c r="E2" s="144" t="s">
        <v>46</v>
      </c>
      <c r="F2" s="143" t="s">
        <v>6</v>
      </c>
      <c r="G2" s="145" t="s">
        <v>5</v>
      </c>
      <c r="H2" s="143" t="s">
        <v>2</v>
      </c>
      <c r="I2" s="144" t="s">
        <v>46</v>
      </c>
      <c r="J2" s="143" t="s">
        <v>6</v>
      </c>
      <c r="K2" s="145" t="s">
        <v>5</v>
      </c>
      <c r="L2" s="143" t="s">
        <v>2</v>
      </c>
      <c r="M2" s="144" t="s">
        <v>46</v>
      </c>
      <c r="N2" s="143" t="s">
        <v>6</v>
      </c>
      <c r="O2" s="145" t="s">
        <v>5</v>
      </c>
      <c r="P2" s="143" t="s">
        <v>2</v>
      </c>
      <c r="Q2" s="144" t="s">
        <v>46</v>
      </c>
      <c r="R2" s="143" t="s">
        <v>6</v>
      </c>
      <c r="S2" s="145" t="s">
        <v>5</v>
      </c>
      <c r="T2" s="143" t="s">
        <v>2</v>
      </c>
      <c r="U2" s="144" t="s">
        <v>46</v>
      </c>
      <c r="V2" s="143" t="s">
        <v>6</v>
      </c>
      <c r="W2" s="145" t="s">
        <v>5</v>
      </c>
    </row>
    <row r="3" spans="1:23" s="252" customFormat="1" ht="12.75">
      <c r="A3" s="249"/>
      <c r="B3" s="250"/>
      <c r="C3" s="250"/>
      <c r="D3" s="253"/>
      <c r="E3" s="144"/>
      <c r="F3" s="144"/>
      <c r="G3" s="147"/>
      <c r="H3" s="144"/>
      <c r="I3" s="144"/>
      <c r="J3" s="144"/>
      <c r="K3" s="18" t="s">
        <v>7</v>
      </c>
      <c r="L3" s="16" t="s">
        <v>7</v>
      </c>
      <c r="M3" s="16" t="s">
        <v>7</v>
      </c>
      <c r="N3" s="16" t="s">
        <v>7</v>
      </c>
      <c r="O3" s="145"/>
      <c r="P3" s="144"/>
      <c r="Q3" s="144"/>
      <c r="R3" s="16"/>
      <c r="S3" s="145"/>
      <c r="T3" s="144"/>
      <c r="U3" s="144"/>
      <c r="V3" s="144"/>
      <c r="W3" s="145"/>
    </row>
    <row r="4" spans="1:23" s="252" customFormat="1" ht="12.75">
      <c r="A4" s="254" t="s">
        <v>100</v>
      </c>
      <c r="B4" s="255"/>
      <c r="C4" s="255"/>
      <c r="D4" s="256" t="s">
        <v>9</v>
      </c>
      <c r="E4" s="155" t="s">
        <v>9</v>
      </c>
      <c r="F4" s="155" t="s">
        <v>9</v>
      </c>
      <c r="G4" s="257" t="s">
        <v>10</v>
      </c>
      <c r="H4" s="155" t="s">
        <v>9</v>
      </c>
      <c r="I4" s="155" t="s">
        <v>9</v>
      </c>
      <c r="J4" s="155" t="s">
        <v>9</v>
      </c>
      <c r="K4" s="257" t="s">
        <v>10</v>
      </c>
      <c r="L4" s="155" t="s">
        <v>9</v>
      </c>
      <c r="M4" s="155" t="s">
        <v>9</v>
      </c>
      <c r="N4" s="155" t="s">
        <v>9</v>
      </c>
      <c r="O4" s="257" t="s">
        <v>10</v>
      </c>
      <c r="P4" s="155" t="s">
        <v>9</v>
      </c>
      <c r="Q4" s="155" t="s">
        <v>9</v>
      </c>
      <c r="R4" s="155" t="s">
        <v>9</v>
      </c>
      <c r="S4" s="257" t="s">
        <v>10</v>
      </c>
      <c r="T4" s="155" t="s">
        <v>9</v>
      </c>
      <c r="U4" s="155" t="s">
        <v>9</v>
      </c>
      <c r="V4" s="155" t="s">
        <v>9</v>
      </c>
      <c r="W4" s="257" t="s">
        <v>9</v>
      </c>
    </row>
    <row r="5" spans="1:23" ht="12.75">
      <c r="A5" s="258"/>
      <c r="B5" s="258"/>
      <c r="C5" s="259"/>
      <c r="D5" s="260"/>
      <c r="E5" s="258"/>
      <c r="G5" s="262"/>
      <c r="I5" s="258"/>
      <c r="K5" s="262"/>
      <c r="M5" s="258"/>
      <c r="O5" s="262"/>
      <c r="Q5" s="258"/>
      <c r="S5" s="262"/>
      <c r="U5" s="258"/>
      <c r="W5" s="262"/>
    </row>
    <row r="6" spans="1:23" ht="12.75">
      <c r="A6" s="263" t="s">
        <v>101</v>
      </c>
      <c r="B6" s="258"/>
      <c r="C6" s="259"/>
      <c r="D6" s="260"/>
      <c r="E6" s="258"/>
      <c r="G6" s="262"/>
      <c r="I6" s="258"/>
      <c r="K6" s="262"/>
      <c r="M6" s="258"/>
      <c r="O6" s="262"/>
      <c r="Q6" s="258"/>
      <c r="S6" s="262"/>
      <c r="U6" s="258"/>
      <c r="W6" s="262"/>
    </row>
    <row r="7" spans="1:23" ht="12.75">
      <c r="A7" s="258"/>
      <c r="B7" s="258"/>
      <c r="C7" s="259"/>
      <c r="D7" s="260"/>
      <c r="E7" s="258"/>
      <c r="G7" s="262"/>
      <c r="I7" s="258"/>
      <c r="K7" s="262"/>
      <c r="M7" s="258"/>
      <c r="O7" s="262"/>
      <c r="Q7" s="258"/>
      <c r="S7" s="262"/>
      <c r="U7" s="258"/>
      <c r="W7" s="262"/>
    </row>
    <row r="8" spans="1:23" ht="12.75">
      <c r="A8" s="258"/>
      <c r="B8" s="258"/>
      <c r="C8" s="258" t="s">
        <v>40</v>
      </c>
      <c r="D8" s="264">
        <v>21785</v>
      </c>
      <c r="E8" s="265">
        <v>42452</v>
      </c>
      <c r="F8" s="266">
        <v>69900</v>
      </c>
      <c r="G8" s="267">
        <v>87464</v>
      </c>
      <c r="H8" s="266">
        <v>18663</v>
      </c>
      <c r="I8" s="265">
        <v>40435</v>
      </c>
      <c r="J8" s="266">
        <v>69868</v>
      </c>
      <c r="K8" s="267">
        <v>73056</v>
      </c>
      <c r="L8" s="266">
        <v>25588</v>
      </c>
      <c r="M8" s="265">
        <v>59900</v>
      </c>
      <c r="N8" s="266">
        <v>90665</v>
      </c>
      <c r="O8" s="267">
        <v>105593</v>
      </c>
      <c r="P8" s="266">
        <v>24403</v>
      </c>
      <c r="Q8" s="265">
        <v>53300</v>
      </c>
      <c r="R8" s="266">
        <v>80451</v>
      </c>
      <c r="S8" s="267">
        <v>93253</v>
      </c>
      <c r="T8" s="266">
        <v>19264</v>
      </c>
      <c r="U8" s="265">
        <v>38875</v>
      </c>
      <c r="V8" s="266">
        <v>67659</v>
      </c>
      <c r="W8" s="267">
        <v>77371</v>
      </c>
    </row>
    <row r="9" spans="1:23" ht="12.75">
      <c r="A9" s="258"/>
      <c r="B9" s="258"/>
      <c r="C9" s="258" t="s">
        <v>102</v>
      </c>
      <c r="D9" s="264">
        <v>29216</v>
      </c>
      <c r="E9" s="265">
        <v>60734</v>
      </c>
      <c r="F9" s="266">
        <v>90783</v>
      </c>
      <c r="G9" s="267">
        <v>122249</v>
      </c>
      <c r="H9" s="266">
        <v>28349</v>
      </c>
      <c r="I9" s="265">
        <v>57168</v>
      </c>
      <c r="J9" s="266">
        <v>85586</v>
      </c>
      <c r="K9" s="267">
        <v>115595</v>
      </c>
      <c r="L9" s="266">
        <v>27953</v>
      </c>
      <c r="M9" s="265">
        <v>55637</v>
      </c>
      <c r="N9" s="266">
        <v>79184</v>
      </c>
      <c r="O9" s="267">
        <v>106120</v>
      </c>
      <c r="P9" s="266">
        <v>24786</v>
      </c>
      <c r="Q9" s="265">
        <v>50961</v>
      </c>
      <c r="R9" s="266">
        <v>76337</v>
      </c>
      <c r="S9" s="267">
        <v>101920</v>
      </c>
      <c r="T9" s="266">
        <v>24140</v>
      </c>
      <c r="U9" s="265">
        <v>49425</v>
      </c>
      <c r="V9" s="266">
        <v>74228</v>
      </c>
      <c r="W9" s="267">
        <v>100872</v>
      </c>
    </row>
    <row r="10" spans="1:23" ht="12.75">
      <c r="A10" s="258"/>
      <c r="B10" s="258"/>
      <c r="C10" s="258" t="s">
        <v>39</v>
      </c>
      <c r="D10" s="264">
        <v>5299</v>
      </c>
      <c r="E10" s="265">
        <v>9816</v>
      </c>
      <c r="F10" s="266">
        <v>16834</v>
      </c>
      <c r="G10" s="267">
        <v>24220</v>
      </c>
      <c r="H10" s="266">
        <v>8879</v>
      </c>
      <c r="I10" s="265">
        <v>16831</v>
      </c>
      <c r="J10" s="266">
        <v>24855</v>
      </c>
      <c r="K10" s="267">
        <v>26221</v>
      </c>
      <c r="L10" s="266">
        <v>7426</v>
      </c>
      <c r="M10" s="265">
        <v>16885</v>
      </c>
      <c r="N10" s="266">
        <v>24020</v>
      </c>
      <c r="O10" s="267">
        <v>27698</v>
      </c>
      <c r="P10" s="266">
        <v>5463</v>
      </c>
      <c r="Q10" s="265">
        <v>11430</v>
      </c>
      <c r="R10" s="266">
        <v>19684</v>
      </c>
      <c r="S10" s="267">
        <v>20958</v>
      </c>
      <c r="T10" s="266">
        <v>5750</v>
      </c>
      <c r="U10" s="265">
        <v>16902</v>
      </c>
      <c r="V10" s="266">
        <v>23554</v>
      </c>
      <c r="W10" s="267">
        <v>6583</v>
      </c>
    </row>
    <row r="11" spans="1:23" ht="12.75">
      <c r="A11" s="258"/>
      <c r="B11" s="258"/>
      <c r="C11" s="258" t="s">
        <v>103</v>
      </c>
      <c r="D11" s="264">
        <v>7736</v>
      </c>
      <c r="E11" s="265">
        <v>16249</v>
      </c>
      <c r="F11" s="266">
        <v>21622</v>
      </c>
      <c r="G11" s="267">
        <v>25410</v>
      </c>
      <c r="H11" s="266">
        <v>7161</v>
      </c>
      <c r="I11" s="265">
        <v>14833</v>
      </c>
      <c r="J11" s="266">
        <v>23133</v>
      </c>
      <c r="K11" s="267">
        <v>29969</v>
      </c>
      <c r="L11" s="266">
        <v>7980</v>
      </c>
      <c r="M11" s="265">
        <v>12461</v>
      </c>
      <c r="N11" s="266">
        <v>20696</v>
      </c>
      <c r="O11" s="267">
        <v>30308</v>
      </c>
      <c r="P11" s="266">
        <v>9742</v>
      </c>
      <c r="Q11" s="265">
        <v>15262</v>
      </c>
      <c r="R11" s="266">
        <v>25671</v>
      </c>
      <c r="S11" s="267">
        <v>32813</v>
      </c>
      <c r="T11" s="266">
        <v>8503</v>
      </c>
      <c r="U11" s="265">
        <v>14286</v>
      </c>
      <c r="V11" s="266">
        <v>21481</v>
      </c>
      <c r="W11" s="267">
        <v>28113</v>
      </c>
    </row>
    <row r="12" spans="1:23" ht="12.75">
      <c r="A12" s="258"/>
      <c r="B12" s="258"/>
      <c r="C12" s="258" t="s">
        <v>104</v>
      </c>
      <c r="D12" s="264">
        <v>26</v>
      </c>
      <c r="E12" s="265">
        <v>-443</v>
      </c>
      <c r="F12" s="266">
        <v>-321</v>
      </c>
      <c r="G12" s="267">
        <v>-703</v>
      </c>
      <c r="H12" s="266">
        <v>-60</v>
      </c>
      <c r="I12" s="265">
        <v>-521</v>
      </c>
      <c r="J12" s="266">
        <v>-457</v>
      </c>
      <c r="K12" s="267">
        <v>-934</v>
      </c>
      <c r="L12" s="266">
        <v>-12</v>
      </c>
      <c r="M12" s="265">
        <v>-545</v>
      </c>
      <c r="N12" s="266">
        <v>-717</v>
      </c>
      <c r="O12" s="267">
        <v>-1341</v>
      </c>
      <c r="P12" s="266">
        <v>176</v>
      </c>
      <c r="Q12" s="265">
        <v>141</v>
      </c>
      <c r="R12" s="266">
        <v>116</v>
      </c>
      <c r="S12" s="267">
        <v>109</v>
      </c>
      <c r="T12" s="266">
        <v>9</v>
      </c>
      <c r="U12" s="265">
        <v>18</v>
      </c>
      <c r="V12" s="266">
        <v>20</v>
      </c>
      <c r="W12" s="267">
        <v>27</v>
      </c>
    </row>
    <row r="13" spans="1:23" ht="12.75">
      <c r="A13" s="258"/>
      <c r="B13" s="258"/>
      <c r="C13" s="258" t="s">
        <v>105</v>
      </c>
      <c r="D13" s="264">
        <v>-6868</v>
      </c>
      <c r="E13" s="265">
        <v>-7135</v>
      </c>
      <c r="F13" s="266">
        <v>-11187</v>
      </c>
      <c r="G13" s="267">
        <v>6668</v>
      </c>
      <c r="H13" s="266">
        <v>4986</v>
      </c>
      <c r="I13" s="265">
        <v>11505</v>
      </c>
      <c r="J13" s="266">
        <v>6596</v>
      </c>
      <c r="K13" s="267">
        <v>32489</v>
      </c>
      <c r="L13" s="266">
        <v>-5394</v>
      </c>
      <c r="M13" s="265">
        <v>-15785</v>
      </c>
      <c r="N13" s="266">
        <v>-19396</v>
      </c>
      <c r="O13" s="267">
        <v>-6898</v>
      </c>
      <c r="P13" s="266">
        <v>-1126</v>
      </c>
      <c r="Q13" s="265">
        <v>-20332</v>
      </c>
      <c r="R13" s="266">
        <v>-18514</v>
      </c>
      <c r="S13" s="267">
        <v>-9576</v>
      </c>
      <c r="T13" s="266">
        <v>-9067</v>
      </c>
      <c r="U13" s="265">
        <v>-11505</v>
      </c>
      <c r="V13" s="266">
        <v>-10535</v>
      </c>
      <c r="W13" s="267">
        <v>-15567</v>
      </c>
    </row>
    <row r="14" spans="1:23" ht="12.75">
      <c r="A14" s="258"/>
      <c r="B14" s="258"/>
      <c r="C14" s="258" t="s">
        <v>106</v>
      </c>
      <c r="D14" s="264">
        <v>-4336</v>
      </c>
      <c r="E14" s="265">
        <v>-10575</v>
      </c>
      <c r="F14" s="266">
        <v>-14141</v>
      </c>
      <c r="G14" s="267">
        <v>-19388</v>
      </c>
      <c r="H14" s="266">
        <v>-6646</v>
      </c>
      <c r="I14" s="265">
        <v>-3472</v>
      </c>
      <c r="J14" s="266">
        <v>-7983</v>
      </c>
      <c r="K14" s="267">
        <v>-12343</v>
      </c>
      <c r="L14" s="266">
        <v>-6874</v>
      </c>
      <c r="M14" s="265">
        <v>-9012</v>
      </c>
      <c r="N14" s="266">
        <v>-14616</v>
      </c>
      <c r="O14" s="267">
        <v>-20768</v>
      </c>
      <c r="P14" s="266">
        <v>-5310</v>
      </c>
      <c r="Q14" s="265">
        <v>-6601</v>
      </c>
      <c r="R14" s="266">
        <v>-13002</v>
      </c>
      <c r="S14" s="267">
        <v>-16053</v>
      </c>
      <c r="T14" s="266">
        <v>-4935</v>
      </c>
      <c r="U14" s="265">
        <v>-4458</v>
      </c>
      <c r="V14" s="266">
        <v>-10731</v>
      </c>
      <c r="W14" s="267">
        <v>-11419</v>
      </c>
    </row>
    <row r="15" spans="1:23" ht="12.75">
      <c r="A15" s="258"/>
      <c r="B15" s="258"/>
      <c r="C15" s="258" t="s">
        <v>107</v>
      </c>
      <c r="D15" s="264">
        <v>-8403</v>
      </c>
      <c r="E15" s="265">
        <v>-15947</v>
      </c>
      <c r="F15" s="266">
        <v>-21165</v>
      </c>
      <c r="G15" s="267">
        <v>-33323</v>
      </c>
      <c r="H15" s="266">
        <v>-7271</v>
      </c>
      <c r="I15" s="265">
        <v>-16710</v>
      </c>
      <c r="J15" s="266">
        <v>-24419</v>
      </c>
      <c r="K15" s="267">
        <v>-32456</v>
      </c>
      <c r="L15" s="266">
        <v>-6540</v>
      </c>
      <c r="M15" s="265">
        <f>+-13754+121</f>
        <v>-13633</v>
      </c>
      <c r="N15" s="266">
        <f>121+-24343</f>
        <v>-24222</v>
      </c>
      <c r="O15" s="267">
        <f>127+-34119</f>
        <v>-33992</v>
      </c>
      <c r="P15" s="266">
        <v>-6549</v>
      </c>
      <c r="Q15" s="265">
        <v>-16973</v>
      </c>
      <c r="R15" s="266">
        <v>-26737</v>
      </c>
      <c r="S15" s="267">
        <v>-36478</v>
      </c>
      <c r="T15" s="266">
        <v>-5413</v>
      </c>
      <c r="U15" s="265">
        <v>-14037</v>
      </c>
      <c r="V15" s="266">
        <v>-22693</v>
      </c>
      <c r="W15" s="267">
        <v>-27331</v>
      </c>
    </row>
    <row r="16" spans="1:23" ht="12.75">
      <c r="A16" s="258"/>
      <c r="B16" s="258"/>
      <c r="C16" s="258" t="s">
        <v>108</v>
      </c>
      <c r="D16" s="264">
        <v>675</v>
      </c>
      <c r="E16" s="265">
        <v>1246</v>
      </c>
      <c r="F16" s="266">
        <v>2497</v>
      </c>
      <c r="G16" s="267">
        <v>2002</v>
      </c>
      <c r="H16" s="266">
        <v>1399</v>
      </c>
      <c r="I16" s="265">
        <v>2506</v>
      </c>
      <c r="J16" s="266">
        <v>3929</v>
      </c>
      <c r="K16" s="267">
        <v>5742</v>
      </c>
      <c r="L16" s="266">
        <v>1394</v>
      </c>
      <c r="M16" s="265">
        <v>2846</v>
      </c>
      <c r="N16" s="266">
        <v>5522</v>
      </c>
      <c r="O16" s="267">
        <v>7923</v>
      </c>
      <c r="P16" s="266">
        <v>2484</v>
      </c>
      <c r="Q16" s="265">
        <v>4577</v>
      </c>
      <c r="R16" s="266">
        <v>6599</v>
      </c>
      <c r="S16" s="267">
        <v>8453</v>
      </c>
      <c r="T16" s="266">
        <v>1521</v>
      </c>
      <c r="U16" s="265">
        <v>2901</v>
      </c>
      <c r="V16" s="266">
        <v>3800</v>
      </c>
      <c r="W16" s="267">
        <v>4919</v>
      </c>
    </row>
    <row r="17" spans="1:23" ht="12.75">
      <c r="A17" s="268"/>
      <c r="B17" s="268"/>
      <c r="C17" s="268" t="s">
        <v>109</v>
      </c>
      <c r="D17" s="269">
        <v>-1703</v>
      </c>
      <c r="E17" s="270">
        <v>-2624</v>
      </c>
      <c r="F17" s="271">
        <v>-4343</v>
      </c>
      <c r="G17" s="272">
        <v>-6797</v>
      </c>
      <c r="H17" s="271">
        <v>1857</v>
      </c>
      <c r="I17" s="270">
        <v>-829</v>
      </c>
      <c r="J17" s="271">
        <v>-4826</v>
      </c>
      <c r="K17" s="272">
        <v>-5999</v>
      </c>
      <c r="L17" s="271">
        <v>-2405</v>
      </c>
      <c r="M17" s="270">
        <v>-6128</v>
      </c>
      <c r="N17" s="271">
        <v>-7310</v>
      </c>
      <c r="O17" s="272">
        <v>-4354</v>
      </c>
      <c r="P17" s="271">
        <v>-3533</v>
      </c>
      <c r="Q17" s="270">
        <v>-2757</v>
      </c>
      <c r="R17" s="271">
        <v>-2891</v>
      </c>
      <c r="S17" s="272">
        <v>-1604</v>
      </c>
      <c r="T17" s="271">
        <v>45</v>
      </c>
      <c r="U17" s="270">
        <v>-54</v>
      </c>
      <c r="V17" s="271">
        <v>1402</v>
      </c>
      <c r="W17" s="272">
        <v>1102</v>
      </c>
    </row>
    <row r="18" spans="1:23" ht="1.5" customHeight="1">
      <c r="A18" s="258"/>
      <c r="B18" s="258"/>
      <c r="C18" s="258"/>
      <c r="D18" s="264"/>
      <c r="E18" s="265"/>
      <c r="F18" s="266"/>
      <c r="G18" s="267"/>
      <c r="H18" s="266"/>
      <c r="I18" s="265"/>
      <c r="J18" s="266"/>
      <c r="K18" s="267"/>
      <c r="L18" s="273"/>
      <c r="M18" s="265"/>
      <c r="N18" s="266"/>
      <c r="O18" s="267"/>
      <c r="P18" s="266"/>
      <c r="Q18" s="265"/>
      <c r="R18" s="266"/>
      <c r="S18" s="267"/>
      <c r="T18" s="266"/>
      <c r="U18" s="265"/>
      <c r="V18" s="266"/>
      <c r="W18" s="267"/>
    </row>
    <row r="19" spans="1:23" ht="12.75">
      <c r="A19" s="258"/>
      <c r="B19" s="263" t="s">
        <v>110</v>
      </c>
      <c r="C19" s="258"/>
      <c r="D19" s="274">
        <f>+SUM(D8:D17)</f>
        <v>43427</v>
      </c>
      <c r="E19" s="275">
        <f aca="true" t="shared" si="0" ref="E19:P19">+SUM(E8:E17)</f>
        <v>93773</v>
      </c>
      <c r="F19" s="276">
        <f t="shared" si="0"/>
        <v>150479</v>
      </c>
      <c r="G19" s="277">
        <f t="shared" si="0"/>
        <v>207802</v>
      </c>
      <c r="H19" s="276">
        <f t="shared" si="0"/>
        <v>57317</v>
      </c>
      <c r="I19" s="275">
        <f t="shared" si="0"/>
        <v>121746</v>
      </c>
      <c r="J19" s="276">
        <f t="shared" si="0"/>
        <v>176282</v>
      </c>
      <c r="K19" s="277">
        <f t="shared" si="0"/>
        <v>231340</v>
      </c>
      <c r="L19" s="276">
        <f t="shared" si="0"/>
        <v>49116</v>
      </c>
      <c r="M19" s="275">
        <f t="shared" si="0"/>
        <v>102626</v>
      </c>
      <c r="N19" s="276">
        <f t="shared" si="0"/>
        <v>153826</v>
      </c>
      <c r="O19" s="277">
        <f t="shared" si="0"/>
        <v>210289</v>
      </c>
      <c r="P19" s="276">
        <f t="shared" si="0"/>
        <v>50536</v>
      </c>
      <c r="Q19" s="275">
        <f aca="true" t="shared" si="1" ref="Q19:V19">+SUM(Q8:Q17)</f>
        <v>89008</v>
      </c>
      <c r="R19" s="276">
        <f t="shared" si="1"/>
        <v>147714</v>
      </c>
      <c r="S19" s="277">
        <f t="shared" si="1"/>
        <v>193795</v>
      </c>
      <c r="T19" s="276">
        <f t="shared" si="1"/>
        <v>39817</v>
      </c>
      <c r="U19" s="275">
        <f t="shared" si="1"/>
        <v>92353</v>
      </c>
      <c r="V19" s="276">
        <f t="shared" si="1"/>
        <v>148185</v>
      </c>
      <c r="W19" s="277">
        <f>+SUM(W8:W17)</f>
        <v>164670</v>
      </c>
    </row>
    <row r="20" spans="1:23" ht="12.75">
      <c r="A20" s="258"/>
      <c r="B20" s="258"/>
      <c r="C20" s="258"/>
      <c r="D20" s="264"/>
      <c r="E20" s="265"/>
      <c r="F20" s="266"/>
      <c r="G20" s="267"/>
      <c r="H20" s="266"/>
      <c r="I20" s="265"/>
      <c r="J20" s="266"/>
      <c r="K20" s="267"/>
      <c r="L20" s="266"/>
      <c r="M20" s="265"/>
      <c r="N20" s="266"/>
      <c r="O20" s="267"/>
      <c r="P20" s="266"/>
      <c r="Q20" s="265"/>
      <c r="R20" s="266"/>
      <c r="S20" s="267"/>
      <c r="T20" s="266"/>
      <c r="U20" s="265"/>
      <c r="V20" s="266"/>
      <c r="W20" s="267"/>
    </row>
    <row r="21" spans="1:23" ht="12.75">
      <c r="A21" s="263" t="s">
        <v>111</v>
      </c>
      <c r="B21" s="258"/>
      <c r="C21" s="258"/>
      <c r="D21" s="264"/>
      <c r="E21" s="265"/>
      <c r="F21" s="266"/>
      <c r="G21" s="267"/>
      <c r="H21" s="266"/>
      <c r="I21" s="265"/>
      <c r="J21" s="266"/>
      <c r="K21" s="267"/>
      <c r="L21" s="266"/>
      <c r="M21" s="265"/>
      <c r="N21" s="266"/>
      <c r="O21" s="267"/>
      <c r="P21" s="266"/>
      <c r="Q21" s="265"/>
      <c r="R21" s="266"/>
      <c r="S21" s="267"/>
      <c r="T21" s="266"/>
      <c r="U21" s="265"/>
      <c r="V21" s="266"/>
      <c r="W21" s="267"/>
    </row>
    <row r="22" spans="1:23" ht="12.75">
      <c r="A22" s="258"/>
      <c r="B22" s="258"/>
      <c r="C22" s="259"/>
      <c r="D22" s="264"/>
      <c r="E22" s="265"/>
      <c r="F22" s="266"/>
      <c r="G22" s="267"/>
      <c r="H22" s="266"/>
      <c r="I22" s="265"/>
      <c r="J22" s="266"/>
      <c r="K22" s="267"/>
      <c r="L22" s="266"/>
      <c r="M22" s="265"/>
      <c r="N22" s="266"/>
      <c r="O22" s="267"/>
      <c r="P22" s="266"/>
      <c r="Q22" s="265"/>
      <c r="R22" s="266"/>
      <c r="S22" s="267"/>
      <c r="T22" s="266"/>
      <c r="U22" s="265"/>
      <c r="V22" s="266"/>
      <c r="W22" s="267"/>
    </row>
    <row r="23" spans="1:23" ht="12.75">
      <c r="A23" s="258"/>
      <c r="B23" s="258"/>
      <c r="C23" s="258" t="s">
        <v>112</v>
      </c>
      <c r="D23" s="264">
        <v>-19137</v>
      </c>
      <c r="E23" s="265">
        <v>-44922</v>
      </c>
      <c r="F23" s="266">
        <v>-58929</v>
      </c>
      <c r="G23" s="267">
        <v>-96790</v>
      </c>
      <c r="H23" s="266">
        <v>-9384</v>
      </c>
      <c r="I23" s="265">
        <v>-28268</v>
      </c>
      <c r="J23" s="266">
        <v>-49903</v>
      </c>
      <c r="K23" s="278">
        <v>-103835</v>
      </c>
      <c r="L23" s="279">
        <v>-12746</v>
      </c>
      <c r="M23" s="280">
        <v>-38732</v>
      </c>
      <c r="N23" s="279">
        <v>-57951</v>
      </c>
      <c r="O23" s="267">
        <v>-107949</v>
      </c>
      <c r="P23" s="266">
        <v>-19864</v>
      </c>
      <c r="Q23" s="265">
        <v>-49194</v>
      </c>
      <c r="R23" s="281">
        <v>-71544</v>
      </c>
      <c r="S23" s="267">
        <v>-101866</v>
      </c>
      <c r="T23" s="266">
        <v>-15669</v>
      </c>
      <c r="U23" s="282">
        <v>-36176</v>
      </c>
      <c r="V23" s="266">
        <v>-54303</v>
      </c>
      <c r="W23" s="267">
        <v>-91762</v>
      </c>
    </row>
    <row r="24" spans="1:23" ht="12.75">
      <c r="A24" s="258"/>
      <c r="B24" s="258"/>
      <c r="C24" s="258" t="s">
        <v>113</v>
      </c>
      <c r="D24" s="264">
        <v>-8524</v>
      </c>
      <c r="E24" s="265">
        <v>-10026.960363205684</v>
      </c>
      <c r="F24" s="266">
        <v>-13439.059381761977</v>
      </c>
      <c r="G24" s="267">
        <v>0</v>
      </c>
      <c r="H24" s="266">
        <v>-14969</v>
      </c>
      <c r="I24" s="265">
        <v>-12467</v>
      </c>
      <c r="J24" s="266">
        <v>-9858</v>
      </c>
      <c r="K24" s="278">
        <v>738</v>
      </c>
      <c r="L24" s="279">
        <v>-19403</v>
      </c>
      <c r="M24" s="280">
        <v>-17059</v>
      </c>
      <c r="N24" s="279">
        <v>-16770</v>
      </c>
      <c r="O24" s="267">
        <v>-8090</v>
      </c>
      <c r="P24" s="266">
        <v>-9858</v>
      </c>
      <c r="Q24" s="265">
        <v>-10226</v>
      </c>
      <c r="R24" s="281">
        <v>-11616</v>
      </c>
      <c r="S24" s="267">
        <v>-8362</v>
      </c>
      <c r="T24" s="266">
        <v>-6103</v>
      </c>
      <c r="U24" s="282">
        <v>-3797</v>
      </c>
      <c r="V24" s="266">
        <v>-4177</v>
      </c>
      <c r="W24" s="267">
        <v>4462</v>
      </c>
    </row>
    <row r="25" spans="1:23" ht="12.75">
      <c r="A25" s="258"/>
      <c r="B25" s="258"/>
      <c r="C25" s="258" t="s">
        <v>114</v>
      </c>
      <c r="D25" s="264">
        <v>-2052</v>
      </c>
      <c r="E25" s="265">
        <v>-25043</v>
      </c>
      <c r="F25" s="266">
        <v>-34879</v>
      </c>
      <c r="G25" s="267">
        <v>-35327</v>
      </c>
      <c r="H25" s="266">
        <v>-62</v>
      </c>
      <c r="I25" s="265">
        <v>-662</v>
      </c>
      <c r="J25" s="266">
        <v>-1835</v>
      </c>
      <c r="K25" s="267">
        <v>-1883</v>
      </c>
      <c r="L25" s="266">
        <v>0</v>
      </c>
      <c r="M25" s="265">
        <v>0</v>
      </c>
      <c r="N25" s="266">
        <v>-387</v>
      </c>
      <c r="O25" s="267">
        <v>-762</v>
      </c>
      <c r="P25" s="266">
        <v>0</v>
      </c>
      <c r="Q25" s="265">
        <v>-300</v>
      </c>
      <c r="R25" s="266">
        <v>-1435</v>
      </c>
      <c r="S25" s="267">
        <v>-5193</v>
      </c>
      <c r="T25" s="266">
        <v>-9</v>
      </c>
      <c r="U25" s="282">
        <v>-96</v>
      </c>
      <c r="V25" s="266">
        <v>-1493</v>
      </c>
      <c r="W25" s="267">
        <v>-1534</v>
      </c>
    </row>
    <row r="26" spans="1:23" ht="12.75">
      <c r="A26" s="258"/>
      <c r="B26" s="258"/>
      <c r="C26" s="259" t="s">
        <v>115</v>
      </c>
      <c r="D26" s="264">
        <v>22</v>
      </c>
      <c r="E26" s="265">
        <v>29</v>
      </c>
      <c r="F26" s="266">
        <v>373</v>
      </c>
      <c r="G26" s="267">
        <v>379</v>
      </c>
      <c r="H26" s="266">
        <v>485</v>
      </c>
      <c r="I26" s="265">
        <v>485</v>
      </c>
      <c r="J26" s="266">
        <v>485</v>
      </c>
      <c r="K26" s="267">
        <v>485</v>
      </c>
      <c r="L26" s="266">
        <v>0</v>
      </c>
      <c r="M26" s="265">
        <v>0</v>
      </c>
      <c r="N26" s="266">
        <v>0</v>
      </c>
      <c r="O26" s="267">
        <v>0</v>
      </c>
      <c r="P26" s="266">
        <v>0</v>
      </c>
      <c r="Q26" s="265">
        <v>0</v>
      </c>
      <c r="R26" s="266">
        <v>0</v>
      </c>
      <c r="S26" s="267">
        <v>460</v>
      </c>
      <c r="T26" s="266">
        <v>0</v>
      </c>
      <c r="U26" s="282">
        <v>0</v>
      </c>
      <c r="V26" s="266">
        <v>6</v>
      </c>
      <c r="W26" s="267">
        <v>6</v>
      </c>
    </row>
    <row r="27" spans="1:23" ht="12.75">
      <c r="A27" s="258"/>
      <c r="B27" s="258"/>
      <c r="C27" s="258" t="s">
        <v>116</v>
      </c>
      <c r="D27" s="264">
        <f>59-301</f>
        <v>-242</v>
      </c>
      <c r="E27" s="265">
        <v>8751</v>
      </c>
      <c r="F27" s="266">
        <v>1753</v>
      </c>
      <c r="G27" s="267">
        <v>-13495</v>
      </c>
      <c r="H27" s="266">
        <f>-2225+17633</f>
        <v>15408</v>
      </c>
      <c r="I27" s="265">
        <v>16446</v>
      </c>
      <c r="J27" s="266">
        <v>14224</v>
      </c>
      <c r="K27" s="267">
        <v>-39491</v>
      </c>
      <c r="L27" s="266">
        <v>22299</v>
      </c>
      <c r="M27" s="265">
        <v>8497</v>
      </c>
      <c r="N27" s="266">
        <v>11867</v>
      </c>
      <c r="O27" s="267">
        <v>-4075</v>
      </c>
      <c r="P27" s="266">
        <v>-11660</v>
      </c>
      <c r="Q27" s="265">
        <v>-874</v>
      </c>
      <c r="R27" s="266">
        <v>-15128</v>
      </c>
      <c r="S27" s="267">
        <v>-18547</v>
      </c>
      <c r="T27" s="266">
        <v>39174</v>
      </c>
      <c r="U27" s="282">
        <v>17120</v>
      </c>
      <c r="V27" s="266">
        <v>39584</v>
      </c>
      <c r="W27" s="267">
        <v>34327</v>
      </c>
    </row>
    <row r="28" spans="1:23" ht="12.75">
      <c r="A28" s="258"/>
      <c r="B28" s="258"/>
      <c r="C28" s="258" t="s">
        <v>117</v>
      </c>
      <c r="D28" s="264">
        <v>0</v>
      </c>
      <c r="E28" s="265">
        <v>0</v>
      </c>
      <c r="F28" s="266">
        <v>0</v>
      </c>
      <c r="G28" s="267">
        <v>0</v>
      </c>
      <c r="H28" s="266">
        <v>0</v>
      </c>
      <c r="I28" s="265">
        <v>0</v>
      </c>
      <c r="J28" s="266">
        <v>0</v>
      </c>
      <c r="K28" s="267">
        <v>0</v>
      </c>
      <c r="L28" s="266">
        <v>1270</v>
      </c>
      <c r="M28" s="265">
        <v>1270</v>
      </c>
      <c r="N28" s="266">
        <v>1270</v>
      </c>
      <c r="O28" s="267">
        <v>1233</v>
      </c>
      <c r="P28" s="266">
        <v>0</v>
      </c>
      <c r="Q28" s="265">
        <v>0</v>
      </c>
      <c r="R28" s="266">
        <v>0</v>
      </c>
      <c r="S28" s="267">
        <v>2074</v>
      </c>
      <c r="T28" s="266">
        <v>780</v>
      </c>
      <c r="U28" s="282">
        <v>780</v>
      </c>
      <c r="V28" s="266">
        <v>780</v>
      </c>
      <c r="W28" s="267">
        <v>780</v>
      </c>
    </row>
    <row r="29" spans="1:23" ht="12.75">
      <c r="A29" s="268"/>
      <c r="B29" s="268"/>
      <c r="C29" s="268" t="s">
        <v>118</v>
      </c>
      <c r="D29" s="269">
        <v>807</v>
      </c>
      <c r="E29" s="270">
        <v>4111</v>
      </c>
      <c r="F29" s="271">
        <v>6354</v>
      </c>
      <c r="G29" s="272">
        <v>6913</v>
      </c>
      <c r="H29" s="271">
        <v>1157</v>
      </c>
      <c r="I29" s="270">
        <v>2917</v>
      </c>
      <c r="J29" s="271">
        <v>8307</v>
      </c>
      <c r="K29" s="272">
        <v>9105</v>
      </c>
      <c r="L29" s="271">
        <v>2464</v>
      </c>
      <c r="M29" s="270">
        <v>2690</v>
      </c>
      <c r="N29" s="271">
        <v>8271</v>
      </c>
      <c r="O29" s="272">
        <v>6194</v>
      </c>
      <c r="P29" s="271">
        <v>503</v>
      </c>
      <c r="Q29" s="270">
        <v>707</v>
      </c>
      <c r="R29" s="271">
        <v>889</v>
      </c>
      <c r="S29" s="272">
        <v>1135</v>
      </c>
      <c r="T29" s="271">
        <v>197</v>
      </c>
      <c r="U29" s="270">
        <v>361</v>
      </c>
      <c r="V29" s="271">
        <v>725</v>
      </c>
      <c r="W29" s="272">
        <v>873</v>
      </c>
    </row>
    <row r="30" spans="1:23" ht="3.75" customHeight="1">
      <c r="A30" s="258"/>
      <c r="B30" s="258"/>
      <c r="C30" s="258"/>
      <c r="D30" s="264"/>
      <c r="E30" s="265"/>
      <c r="F30" s="266"/>
      <c r="G30" s="267"/>
      <c r="H30" s="266"/>
      <c r="I30" s="265"/>
      <c r="J30" s="266"/>
      <c r="K30" s="267"/>
      <c r="L30" s="283"/>
      <c r="M30" s="265"/>
      <c r="N30" s="266"/>
      <c r="O30" s="267"/>
      <c r="P30" s="266"/>
      <c r="Q30" s="265"/>
      <c r="R30" s="266"/>
      <c r="S30" s="267"/>
      <c r="T30" s="266"/>
      <c r="U30" s="265"/>
      <c r="V30" s="266"/>
      <c r="W30" s="267"/>
    </row>
    <row r="31" spans="1:23" ht="12.75">
      <c r="A31" s="258"/>
      <c r="B31" s="263" t="s">
        <v>119</v>
      </c>
      <c r="C31" s="258"/>
      <c r="D31" s="274">
        <f>SUM(D23:D30)</f>
        <v>-29126</v>
      </c>
      <c r="E31" s="275">
        <f aca="true" t="shared" si="2" ref="E31:T31">SUM(E23:E30)</f>
        <v>-67100.96036320568</v>
      </c>
      <c r="F31" s="276">
        <f t="shared" si="2"/>
        <v>-98767.05938176198</v>
      </c>
      <c r="G31" s="277">
        <f t="shared" si="2"/>
        <v>-138320</v>
      </c>
      <c r="H31" s="276">
        <f t="shared" si="2"/>
        <v>-7365</v>
      </c>
      <c r="I31" s="275">
        <f t="shared" si="2"/>
        <v>-21549</v>
      </c>
      <c r="J31" s="276">
        <f t="shared" si="2"/>
        <v>-38580</v>
      </c>
      <c r="K31" s="277">
        <f t="shared" si="2"/>
        <v>-134881</v>
      </c>
      <c r="L31" s="276">
        <f t="shared" si="2"/>
        <v>-6116</v>
      </c>
      <c r="M31" s="275">
        <f t="shared" si="2"/>
        <v>-43334</v>
      </c>
      <c r="N31" s="276">
        <f t="shared" si="2"/>
        <v>-53700</v>
      </c>
      <c r="O31" s="277">
        <f t="shared" si="2"/>
        <v>-113449</v>
      </c>
      <c r="P31" s="276">
        <f t="shared" si="2"/>
        <v>-40879</v>
      </c>
      <c r="Q31" s="275">
        <f t="shared" si="2"/>
        <v>-59887</v>
      </c>
      <c r="R31" s="276">
        <f t="shared" si="2"/>
        <v>-98834</v>
      </c>
      <c r="S31" s="277">
        <f t="shared" si="2"/>
        <v>-130299</v>
      </c>
      <c r="T31" s="276">
        <f t="shared" si="2"/>
        <v>18370</v>
      </c>
      <c r="U31" s="275">
        <f>SUM(U23:U30)</f>
        <v>-21808</v>
      </c>
      <c r="V31" s="276">
        <f>SUM(V23:V30)</f>
        <v>-18878</v>
      </c>
      <c r="W31" s="277">
        <f>SUM(W23:W30)</f>
        <v>-52848</v>
      </c>
    </row>
    <row r="32" spans="1:23" ht="12.75">
      <c r="A32" s="258"/>
      <c r="B32" s="258"/>
      <c r="C32" s="259"/>
      <c r="D32" s="264"/>
      <c r="E32" s="265"/>
      <c r="F32" s="266"/>
      <c r="G32" s="267"/>
      <c r="H32" s="266"/>
      <c r="I32" s="265"/>
      <c r="J32" s="266"/>
      <c r="K32" s="267"/>
      <c r="L32" s="283"/>
      <c r="M32" s="265"/>
      <c r="N32" s="266"/>
      <c r="O32" s="267"/>
      <c r="P32" s="266"/>
      <c r="Q32" s="265"/>
      <c r="R32" s="266"/>
      <c r="S32" s="267"/>
      <c r="T32" s="266"/>
      <c r="U32" s="265"/>
      <c r="V32" s="266"/>
      <c r="W32" s="267"/>
    </row>
    <row r="33" spans="1:23" ht="12.75">
      <c r="A33" s="263" t="s">
        <v>120</v>
      </c>
      <c r="B33" s="258"/>
      <c r="C33" s="258"/>
      <c r="D33" s="264"/>
      <c r="E33" s="265"/>
      <c r="F33" s="266"/>
      <c r="G33" s="267"/>
      <c r="H33" s="266"/>
      <c r="I33" s="265"/>
      <c r="J33" s="266"/>
      <c r="K33" s="267"/>
      <c r="L33" s="266"/>
      <c r="M33" s="265"/>
      <c r="N33" s="266"/>
      <c r="O33" s="267"/>
      <c r="P33" s="266"/>
      <c r="Q33" s="265"/>
      <c r="R33" s="266"/>
      <c r="S33" s="267"/>
      <c r="T33" s="266"/>
      <c r="U33" s="265"/>
      <c r="V33" s="266"/>
      <c r="W33" s="267"/>
    </row>
    <row r="34" spans="1:23" ht="12.75">
      <c r="A34" s="258"/>
      <c r="B34" s="258"/>
      <c r="C34" s="258"/>
      <c r="D34" s="264"/>
      <c r="E34" s="265"/>
      <c r="F34" s="266"/>
      <c r="G34" s="267"/>
      <c r="H34" s="266"/>
      <c r="I34" s="265"/>
      <c r="J34" s="266"/>
      <c r="K34" s="267"/>
      <c r="L34" s="266"/>
      <c r="M34" s="265"/>
      <c r="N34" s="266"/>
      <c r="O34" s="267"/>
      <c r="P34" s="266"/>
      <c r="Q34" s="265"/>
      <c r="R34" s="266"/>
      <c r="S34" s="267"/>
      <c r="T34" s="266"/>
      <c r="U34" s="265"/>
      <c r="V34" s="266"/>
      <c r="W34" s="267"/>
    </row>
    <row r="35" spans="1:23" ht="12.75">
      <c r="A35" s="258"/>
      <c r="B35" s="258"/>
      <c r="C35" s="284" t="s">
        <v>121</v>
      </c>
      <c r="D35" s="264">
        <v>-16</v>
      </c>
      <c r="E35" s="265">
        <v>-58</v>
      </c>
      <c r="F35" s="266">
        <v>-75</v>
      </c>
      <c r="G35" s="267">
        <v>-77</v>
      </c>
      <c r="H35" s="266">
        <v>-76031</v>
      </c>
      <c r="I35" s="265">
        <v>-148807</v>
      </c>
      <c r="J35" s="266">
        <v>-162542</v>
      </c>
      <c r="K35" s="267">
        <v>-162558</v>
      </c>
      <c r="L35" s="266">
        <v>-1</v>
      </c>
      <c r="M35" s="265">
        <v>-77049</v>
      </c>
      <c r="N35" s="266">
        <v>-95269</v>
      </c>
      <c r="O35" s="267">
        <v>-95343</v>
      </c>
      <c r="P35" s="266">
        <v>0</v>
      </c>
      <c r="Q35" s="265">
        <v>-90419</v>
      </c>
      <c r="R35" s="266">
        <v>-93619</v>
      </c>
      <c r="S35" s="267">
        <v>-93640</v>
      </c>
      <c r="T35" s="266">
        <v>-13</v>
      </c>
      <c r="U35" s="282">
        <v>-77031</v>
      </c>
      <c r="V35" s="266">
        <v>-91545</v>
      </c>
      <c r="W35" s="267">
        <v>-91819</v>
      </c>
    </row>
    <row r="36" spans="1:23" ht="12.75">
      <c r="A36" s="258"/>
      <c r="B36" s="258"/>
      <c r="C36" s="284" t="s">
        <v>122</v>
      </c>
      <c r="D36" s="264">
        <v>-8515</v>
      </c>
      <c r="E36" s="265">
        <v>-14556</v>
      </c>
      <c r="F36" s="266">
        <v>-29662</v>
      </c>
      <c r="G36" s="267">
        <v>-35568</v>
      </c>
      <c r="H36" s="266">
        <v>50441</v>
      </c>
      <c r="I36" s="265">
        <v>85703</v>
      </c>
      <c r="J36" s="266">
        <v>58804</v>
      </c>
      <c r="K36" s="267">
        <v>52946</v>
      </c>
      <c r="L36" s="266">
        <v>-12798</v>
      </c>
      <c r="M36" s="265">
        <v>35908</v>
      </c>
      <c r="N36" s="266">
        <v>19062</v>
      </c>
      <c r="O36" s="267">
        <v>16113</v>
      </c>
      <c r="P36" s="266">
        <v>-14103</v>
      </c>
      <c r="Q36" s="265">
        <v>45497</v>
      </c>
      <c r="R36" s="266">
        <v>29184</v>
      </c>
      <c r="S36" s="267">
        <v>-2920</v>
      </c>
      <c r="T36" s="266">
        <v>-46191</v>
      </c>
      <c r="U36" s="282">
        <v>5028</v>
      </c>
      <c r="V36" s="266">
        <v>-54190</v>
      </c>
      <c r="W36" s="267">
        <v>-38748</v>
      </c>
    </row>
    <row r="37" spans="1:23" ht="12.75">
      <c r="A37" s="268"/>
      <c r="B37" s="268"/>
      <c r="C37" s="268" t="s">
        <v>123</v>
      </c>
      <c r="D37" s="269">
        <v>-18</v>
      </c>
      <c r="E37" s="270">
        <v>-26</v>
      </c>
      <c r="F37" s="271">
        <v>-26</v>
      </c>
      <c r="G37" s="272">
        <v>491</v>
      </c>
      <c r="H37" s="271">
        <v>0</v>
      </c>
      <c r="I37" s="270">
        <v>386</v>
      </c>
      <c r="J37" s="271">
        <v>386</v>
      </c>
      <c r="K37" s="272">
        <v>391</v>
      </c>
      <c r="L37" s="271">
        <v>0</v>
      </c>
      <c r="M37" s="270">
        <v>0</v>
      </c>
      <c r="N37" s="271">
        <v>0</v>
      </c>
      <c r="O37" s="272">
        <v>0</v>
      </c>
      <c r="P37" s="271">
        <v>0</v>
      </c>
      <c r="Q37" s="270">
        <v>0</v>
      </c>
      <c r="R37" s="271">
        <v>0</v>
      </c>
      <c r="S37" s="272">
        <v>0</v>
      </c>
      <c r="T37" s="271">
        <v>0</v>
      </c>
      <c r="U37" s="270">
        <v>0</v>
      </c>
      <c r="V37" s="271">
        <v>-22</v>
      </c>
      <c r="W37" s="272">
        <v>-22</v>
      </c>
    </row>
    <row r="38" spans="1:23" ht="1.5" customHeight="1">
      <c r="A38" s="258"/>
      <c r="B38" s="258"/>
      <c r="C38" s="258"/>
      <c r="D38" s="264"/>
      <c r="E38" s="265"/>
      <c r="F38" s="266"/>
      <c r="G38" s="267"/>
      <c r="H38" s="266"/>
      <c r="I38" s="265"/>
      <c r="J38" s="266"/>
      <c r="K38" s="267"/>
      <c r="L38" s="266"/>
      <c r="M38" s="265"/>
      <c r="N38" s="266"/>
      <c r="O38" s="267"/>
      <c r="P38" s="266"/>
      <c r="Q38" s="265"/>
      <c r="R38" s="266"/>
      <c r="S38" s="267"/>
      <c r="T38" s="266"/>
      <c r="U38" s="265"/>
      <c r="V38" s="266"/>
      <c r="W38" s="267"/>
    </row>
    <row r="39" spans="1:23" ht="12.75">
      <c r="A39" s="258"/>
      <c r="B39" s="263" t="s">
        <v>124</v>
      </c>
      <c r="C39" s="258"/>
      <c r="D39" s="274">
        <f>+SUM(D35:D37)</f>
        <v>-8549</v>
      </c>
      <c r="E39" s="275">
        <f aca="true" t="shared" si="3" ref="E39:V39">+SUM(E35:E37)</f>
        <v>-14640</v>
      </c>
      <c r="F39" s="276">
        <f t="shared" si="3"/>
        <v>-29763</v>
      </c>
      <c r="G39" s="277">
        <f t="shared" si="3"/>
        <v>-35154</v>
      </c>
      <c r="H39" s="276">
        <f t="shared" si="3"/>
        <v>-25590</v>
      </c>
      <c r="I39" s="275">
        <f t="shared" si="3"/>
        <v>-62718</v>
      </c>
      <c r="J39" s="276">
        <f t="shared" si="3"/>
        <v>-103352</v>
      </c>
      <c r="K39" s="277">
        <f t="shared" si="3"/>
        <v>-109221</v>
      </c>
      <c r="L39" s="276">
        <f t="shared" si="3"/>
        <v>-12799</v>
      </c>
      <c r="M39" s="275">
        <f t="shared" si="3"/>
        <v>-41141</v>
      </c>
      <c r="N39" s="276">
        <f t="shared" si="3"/>
        <v>-76207</v>
      </c>
      <c r="O39" s="277">
        <f t="shared" si="3"/>
        <v>-79230</v>
      </c>
      <c r="P39" s="276">
        <f t="shared" si="3"/>
        <v>-14103</v>
      </c>
      <c r="Q39" s="275">
        <f t="shared" si="3"/>
        <v>-44922</v>
      </c>
      <c r="R39" s="276">
        <f t="shared" si="3"/>
        <v>-64435</v>
      </c>
      <c r="S39" s="277">
        <f>+SUM(S35:S37)</f>
        <v>-96560</v>
      </c>
      <c r="T39" s="276">
        <f t="shared" si="3"/>
        <v>-46204</v>
      </c>
      <c r="U39" s="275">
        <f t="shared" si="3"/>
        <v>-72003</v>
      </c>
      <c r="V39" s="276">
        <f t="shared" si="3"/>
        <v>-145757</v>
      </c>
      <c r="W39" s="277">
        <f>+SUM(W35:W37)</f>
        <v>-130589</v>
      </c>
    </row>
    <row r="40" spans="1:23" ht="7.5" customHeight="1">
      <c r="A40" s="258"/>
      <c r="B40" s="285"/>
      <c r="C40" s="258"/>
      <c r="D40" s="264"/>
      <c r="E40" s="265"/>
      <c r="F40" s="266"/>
      <c r="G40" s="267"/>
      <c r="H40" s="266"/>
      <c r="I40" s="265"/>
      <c r="J40" s="266"/>
      <c r="K40" s="267"/>
      <c r="L40" s="266"/>
      <c r="M40" s="265"/>
      <c r="N40" s="266"/>
      <c r="O40" s="267"/>
      <c r="P40" s="266"/>
      <c r="Q40" s="265"/>
      <c r="R40" s="266"/>
      <c r="S40" s="267"/>
      <c r="T40" s="266"/>
      <c r="U40" s="265"/>
      <c r="V40" s="266"/>
      <c r="W40" s="267"/>
    </row>
    <row r="41" spans="1:23" ht="12.75">
      <c r="A41" s="258"/>
      <c r="B41" s="263" t="s">
        <v>125</v>
      </c>
      <c r="C41" s="258"/>
      <c r="D41" s="274">
        <v>4247</v>
      </c>
      <c r="E41" s="275">
        <v>5368</v>
      </c>
      <c r="F41" s="276">
        <v>4671</v>
      </c>
      <c r="G41" s="277">
        <v>1569</v>
      </c>
      <c r="H41" s="276">
        <v>-1217</v>
      </c>
      <c r="I41" s="275">
        <v>-1749</v>
      </c>
      <c r="J41" s="276">
        <v>-367</v>
      </c>
      <c r="K41" s="277">
        <v>221</v>
      </c>
      <c r="L41" s="276">
        <v>1221</v>
      </c>
      <c r="M41" s="275">
        <v>-3156</v>
      </c>
      <c r="N41" s="276">
        <v>-1854</v>
      </c>
      <c r="O41" s="277">
        <v>1404</v>
      </c>
      <c r="P41" s="276">
        <v>5780</v>
      </c>
      <c r="Q41" s="275">
        <v>805</v>
      </c>
      <c r="R41" s="276">
        <v>688</v>
      </c>
      <c r="S41" s="277">
        <v>654</v>
      </c>
      <c r="T41" s="276">
        <v>-619</v>
      </c>
      <c r="U41" s="275">
        <v>867</v>
      </c>
      <c r="V41" s="276">
        <v>231</v>
      </c>
      <c r="W41" s="277">
        <v>338</v>
      </c>
    </row>
    <row r="42" spans="1:23" ht="7.5" customHeight="1">
      <c r="A42" s="258"/>
      <c r="B42" s="258"/>
      <c r="C42" s="259"/>
      <c r="D42" s="274"/>
      <c r="E42" s="275"/>
      <c r="F42" s="276"/>
      <c r="G42" s="277"/>
      <c r="H42" s="276"/>
      <c r="I42" s="275"/>
      <c r="J42" s="276"/>
      <c r="K42" s="277"/>
      <c r="L42" s="266"/>
      <c r="M42" s="275"/>
      <c r="N42" s="276"/>
      <c r="O42" s="277"/>
      <c r="P42" s="276"/>
      <c r="Q42" s="275"/>
      <c r="R42" s="276"/>
      <c r="S42" s="277"/>
      <c r="T42" s="276"/>
      <c r="U42" s="275"/>
      <c r="V42" s="276"/>
      <c r="W42" s="277"/>
    </row>
    <row r="43" spans="1:23" ht="12.75">
      <c r="A43" s="258"/>
      <c r="B43" s="263" t="s">
        <v>126</v>
      </c>
      <c r="C43" s="258"/>
      <c r="D43" s="274">
        <f>+D41+D39+D31+D19</f>
        <v>9999</v>
      </c>
      <c r="E43" s="275">
        <v>17400.039636794318</v>
      </c>
      <c r="F43" s="276">
        <v>26619.94061823802</v>
      </c>
      <c r="G43" s="277">
        <v>35897</v>
      </c>
      <c r="H43" s="276">
        <f>+H41+H39+H31+H19</f>
        <v>23145</v>
      </c>
      <c r="I43" s="275">
        <v>35730</v>
      </c>
      <c r="J43" s="276">
        <v>33983</v>
      </c>
      <c r="K43" s="277">
        <v>-12541</v>
      </c>
      <c r="L43" s="276">
        <v>31422</v>
      </c>
      <c r="M43" s="275">
        <v>14995</v>
      </c>
      <c r="N43" s="276">
        <v>22065</v>
      </c>
      <c r="O43" s="277">
        <v>19014</v>
      </c>
      <c r="P43" s="276">
        <f>+P19+P31+P39+P41</f>
        <v>1334</v>
      </c>
      <c r="Q43" s="275">
        <f>+Q19+Q31+Q39+Q41</f>
        <v>-14996</v>
      </c>
      <c r="R43" s="276">
        <f>+R19+R31+R39+R41</f>
        <v>-14867</v>
      </c>
      <c r="S43" s="277">
        <v>-32410</v>
      </c>
      <c r="T43" s="276">
        <v>11364</v>
      </c>
      <c r="U43" s="275">
        <f>+U19+U31+U39+U41</f>
        <v>-591</v>
      </c>
      <c r="V43" s="276">
        <f>+V19+V31+V39+V41</f>
        <v>-16219</v>
      </c>
      <c r="W43" s="277">
        <f>+W19+W31+W39+W41</f>
        <v>-18429</v>
      </c>
    </row>
    <row r="44" spans="1:23" ht="12.75">
      <c r="A44" s="258"/>
      <c r="B44" s="258"/>
      <c r="C44" s="259"/>
      <c r="D44" s="264"/>
      <c r="E44" s="280"/>
      <c r="F44" s="279"/>
      <c r="G44" s="278"/>
      <c r="H44" s="279"/>
      <c r="I44" s="280"/>
      <c r="J44" s="286"/>
      <c r="K44" s="278"/>
      <c r="L44" s="266"/>
      <c r="M44" s="265"/>
      <c r="N44" s="266"/>
      <c r="O44" s="267"/>
      <c r="P44" s="266"/>
      <c r="Q44" s="265"/>
      <c r="R44" s="266"/>
      <c r="S44" s="267"/>
      <c r="T44" s="266"/>
      <c r="U44" s="265"/>
      <c r="V44" s="266"/>
      <c r="W44" s="267"/>
    </row>
    <row r="45" spans="1:23" ht="12.75">
      <c r="A45" s="258"/>
      <c r="B45" s="258"/>
      <c r="C45" s="258" t="s">
        <v>127</v>
      </c>
      <c r="D45" s="264">
        <f>46060-21750</f>
        <v>24310</v>
      </c>
      <c r="E45" s="265">
        <v>24310</v>
      </c>
      <c r="F45" s="266">
        <v>24310</v>
      </c>
      <c r="G45" s="267">
        <v>24310</v>
      </c>
      <c r="H45" s="266">
        <f>77840-17633</f>
        <v>60207</v>
      </c>
      <c r="I45" s="265">
        <v>60207</v>
      </c>
      <c r="J45" s="266">
        <v>60207</v>
      </c>
      <c r="K45" s="267">
        <v>60207</v>
      </c>
      <c r="L45" s="266">
        <v>47666</v>
      </c>
      <c r="M45" s="265">
        <v>47666</v>
      </c>
      <c r="N45" s="266">
        <v>47666</v>
      </c>
      <c r="O45" s="267">
        <v>47666</v>
      </c>
      <c r="P45" s="266">
        <v>66680</v>
      </c>
      <c r="Q45" s="265">
        <v>66680</v>
      </c>
      <c r="R45" s="266">
        <v>66680</v>
      </c>
      <c r="S45" s="267">
        <v>66680</v>
      </c>
      <c r="T45" s="266">
        <v>34270</v>
      </c>
      <c r="U45" s="265">
        <v>34270</v>
      </c>
      <c r="V45" s="266">
        <v>34270</v>
      </c>
      <c r="W45" s="267">
        <v>34270</v>
      </c>
    </row>
    <row r="46" spans="1:23" ht="1.5" customHeight="1">
      <c r="A46" s="258"/>
      <c r="B46" s="258"/>
      <c r="C46" s="258"/>
      <c r="D46" s="264"/>
      <c r="E46" s="265"/>
      <c r="F46" s="266"/>
      <c r="G46" s="267"/>
      <c r="H46" s="266"/>
      <c r="I46" s="265"/>
      <c r="J46" s="266"/>
      <c r="K46" s="267"/>
      <c r="L46" s="266"/>
      <c r="M46" s="265"/>
      <c r="N46" s="266"/>
      <c r="O46" s="267"/>
      <c r="P46" s="266"/>
      <c r="Q46" s="265"/>
      <c r="R46" s="266"/>
      <c r="S46" s="267"/>
      <c r="T46" s="266"/>
      <c r="U46" s="265"/>
      <c r="V46" s="266"/>
      <c r="W46" s="267"/>
    </row>
    <row r="47" spans="1:23" ht="12.75">
      <c r="A47" s="268"/>
      <c r="B47" s="268"/>
      <c r="C47" s="268" t="s">
        <v>128</v>
      </c>
      <c r="D47" s="269">
        <f>56517-22051</f>
        <v>34466</v>
      </c>
      <c r="E47" s="270">
        <v>41710</v>
      </c>
      <c r="F47" s="271">
        <v>50930</v>
      </c>
      <c r="G47" s="272">
        <v>60207</v>
      </c>
      <c r="H47" s="271">
        <v>83352</v>
      </c>
      <c r="I47" s="270">
        <v>95937</v>
      </c>
      <c r="J47" s="271">
        <v>94190</v>
      </c>
      <c r="K47" s="272">
        <v>47666</v>
      </c>
      <c r="L47" s="271">
        <v>79088</v>
      </c>
      <c r="M47" s="270">
        <v>62661</v>
      </c>
      <c r="N47" s="271">
        <v>69731</v>
      </c>
      <c r="O47" s="272">
        <v>66680</v>
      </c>
      <c r="P47" s="271">
        <v>68014</v>
      </c>
      <c r="Q47" s="270">
        <v>51684</v>
      </c>
      <c r="R47" s="271">
        <v>51813</v>
      </c>
      <c r="S47" s="272">
        <v>34270</v>
      </c>
      <c r="T47" s="271">
        <v>45634</v>
      </c>
      <c r="U47" s="270">
        <v>33679</v>
      </c>
      <c r="V47" s="271">
        <v>18051</v>
      </c>
      <c r="W47" s="272">
        <v>15841</v>
      </c>
    </row>
    <row r="48" spans="1:23" ht="9" customHeight="1">
      <c r="A48" s="258"/>
      <c r="B48" s="258"/>
      <c r="C48" s="258"/>
      <c r="D48" s="264"/>
      <c r="E48" s="265"/>
      <c r="F48" s="266"/>
      <c r="G48" s="267"/>
      <c r="H48" s="266"/>
      <c r="I48" s="265"/>
      <c r="J48" s="266"/>
      <c r="K48" s="267"/>
      <c r="L48" s="266"/>
      <c r="M48" s="265"/>
      <c r="N48" s="266"/>
      <c r="O48" s="267"/>
      <c r="P48" s="266"/>
      <c r="Q48" s="265"/>
      <c r="R48" s="266"/>
      <c r="S48" s="267"/>
      <c r="T48" s="266"/>
      <c r="U48" s="265"/>
      <c r="V48" s="266"/>
      <c r="W48" s="267"/>
    </row>
    <row r="49" spans="1:23" ht="13.5" thickBot="1">
      <c r="A49" s="287"/>
      <c r="B49" s="288" t="s">
        <v>126</v>
      </c>
      <c r="C49" s="287"/>
      <c r="D49" s="289">
        <f aca="true" t="shared" si="4" ref="D49:U49">+D47-D45</f>
        <v>10156</v>
      </c>
      <c r="E49" s="290">
        <f t="shared" si="4"/>
        <v>17400</v>
      </c>
      <c r="F49" s="291">
        <f t="shared" si="4"/>
        <v>26620</v>
      </c>
      <c r="G49" s="292">
        <f t="shared" si="4"/>
        <v>35897</v>
      </c>
      <c r="H49" s="291">
        <f t="shared" si="4"/>
        <v>23145</v>
      </c>
      <c r="I49" s="290">
        <f t="shared" si="4"/>
        <v>35730</v>
      </c>
      <c r="J49" s="291">
        <f t="shared" si="4"/>
        <v>33983</v>
      </c>
      <c r="K49" s="292">
        <f t="shared" si="4"/>
        <v>-12541</v>
      </c>
      <c r="L49" s="291">
        <f t="shared" si="4"/>
        <v>31422</v>
      </c>
      <c r="M49" s="290">
        <f t="shared" si="4"/>
        <v>14995</v>
      </c>
      <c r="N49" s="291">
        <f t="shared" si="4"/>
        <v>22065</v>
      </c>
      <c r="O49" s="292">
        <f t="shared" si="4"/>
        <v>19014</v>
      </c>
      <c r="P49" s="291">
        <f t="shared" si="4"/>
        <v>1334</v>
      </c>
      <c r="Q49" s="290">
        <f t="shared" si="4"/>
        <v>-14996</v>
      </c>
      <c r="R49" s="291">
        <f t="shared" si="4"/>
        <v>-14867</v>
      </c>
      <c r="S49" s="292">
        <f t="shared" si="4"/>
        <v>-32410</v>
      </c>
      <c r="T49" s="291">
        <f t="shared" si="4"/>
        <v>11364</v>
      </c>
      <c r="U49" s="290">
        <f t="shared" si="4"/>
        <v>-591</v>
      </c>
      <c r="V49" s="291">
        <f>+V47-V45</f>
        <v>-16219</v>
      </c>
      <c r="W49" s="292">
        <f>+W47-W45</f>
        <v>-18429</v>
      </c>
    </row>
    <row r="50" spans="11:23" ht="13.5" thickTop="1">
      <c r="K50" s="293"/>
      <c r="O50" s="293"/>
      <c r="S50" s="293"/>
      <c r="W50" s="293"/>
    </row>
    <row r="51" spans="1:23" ht="12.75">
      <c r="A51" s="294" t="s">
        <v>129</v>
      </c>
      <c r="D51" s="295"/>
      <c r="E51" s="295"/>
      <c r="F51" s="295"/>
      <c r="G51" s="295"/>
      <c r="H51" s="295"/>
      <c r="I51" s="295"/>
      <c r="K51" s="293"/>
      <c r="O51" s="293"/>
      <c r="S51" s="293"/>
      <c r="V51" s="283"/>
      <c r="W51" s="293"/>
    </row>
    <row r="52" spans="1:23" ht="12.75">
      <c r="A52" s="141" t="s">
        <v>130</v>
      </c>
      <c r="K52" s="293"/>
      <c r="O52" s="293"/>
      <c r="S52" s="293"/>
      <c r="W52" s="293"/>
    </row>
    <row r="53" spans="1:11" ht="56.25" customHeight="1">
      <c r="A53" s="537" t="s">
        <v>131</v>
      </c>
      <c r="B53" s="537"/>
      <c r="C53" s="537"/>
      <c r="D53" s="537"/>
      <c r="E53" s="537"/>
      <c r="F53" s="537"/>
      <c r="G53" s="537"/>
      <c r="H53" s="537"/>
      <c r="I53" s="537"/>
      <c r="J53" s="537"/>
      <c r="K53" s="537"/>
    </row>
  </sheetData>
  <sheetProtection/>
  <mergeCells count="1">
    <mergeCell ref="A53:K53"/>
  </mergeCells>
  <printOptions/>
  <pageMargins left="0.75" right="0.75" top="1" bottom="1" header="0.5" footer="0.5"/>
  <pageSetup horizontalDpi="600" verticalDpi="600" orientation="landscape" paperSize="9" scale="51" r:id="rId1"/>
  <colBreaks count="1" manualBreakCount="1">
    <brk id="11" max="52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O94"/>
  <sheetViews>
    <sheetView zoomScaleSheetLayoutView="50" zoomScalePageLayoutView="0" workbookViewId="0" topLeftCell="A1">
      <pane xSplit="3" ySplit="4" topLeftCell="H7" activePane="bottomRight" state="frozen"/>
      <selection pane="topLeft" activeCell="A1" sqref="A1"/>
      <selection pane="topRight" activeCell="D1" sqref="D1"/>
      <selection pane="bottomLeft" activeCell="A5" sqref="A5"/>
      <selection pane="bottomRight" activeCell="O55" sqref="O55"/>
    </sheetView>
  </sheetViews>
  <sheetFormatPr defaultColWidth="7.28125" defaultRowHeight="12.75"/>
  <cols>
    <col min="1" max="1" width="3.421875" style="321" customWidth="1"/>
    <col min="2" max="2" width="3.140625" style="297" customWidth="1"/>
    <col min="3" max="3" width="40.140625" style="328" customWidth="1"/>
    <col min="4" max="4" width="13.421875" style="300" customWidth="1"/>
    <col min="5" max="5" width="15.421875" style="321" bestFit="1" customWidth="1"/>
    <col min="6" max="6" width="15.421875" style="300" bestFit="1" customWidth="1"/>
    <col min="7" max="7" width="14.28125" style="328" customWidth="1"/>
    <col min="8" max="8" width="13.421875" style="300" customWidth="1"/>
    <col min="9" max="9" width="15.421875" style="321" bestFit="1" customWidth="1"/>
    <col min="10" max="10" width="15.421875" style="300" bestFit="1" customWidth="1"/>
    <col min="11" max="11" width="14.28125" style="328" customWidth="1"/>
    <col min="12" max="12" width="13.421875" style="300" customWidth="1"/>
    <col min="13" max="13" width="15.421875" style="321" bestFit="1" customWidth="1"/>
    <col min="14" max="14" width="13.421875" style="300" customWidth="1"/>
    <col min="15" max="15" width="14.28125" style="328" customWidth="1"/>
    <col min="16" max="16384" width="7.28125" style="300" customWidth="1"/>
  </cols>
  <sheetData>
    <row r="1" spans="1:15" ht="12.75">
      <c r="A1" s="296" t="s">
        <v>98</v>
      </c>
      <c r="C1" s="298"/>
      <c r="D1" s="139">
        <v>2008</v>
      </c>
      <c r="E1" s="139">
        <v>2008</v>
      </c>
      <c r="F1" s="139">
        <v>2008</v>
      </c>
      <c r="G1" s="140">
        <v>2008</v>
      </c>
      <c r="H1" s="139">
        <v>2009</v>
      </c>
      <c r="I1" s="139">
        <v>2009</v>
      </c>
      <c r="J1" s="139">
        <v>2009</v>
      </c>
      <c r="K1" s="140">
        <v>2009</v>
      </c>
      <c r="L1" s="139">
        <v>2010</v>
      </c>
      <c r="M1" s="139">
        <v>2010</v>
      </c>
      <c r="N1" s="299">
        <v>2010</v>
      </c>
      <c r="O1" s="140">
        <v>2010</v>
      </c>
    </row>
    <row r="2" spans="1:15" ht="12.75">
      <c r="A2" s="301" t="s">
        <v>132</v>
      </c>
      <c r="C2" s="302"/>
      <c r="D2" s="143" t="s">
        <v>2</v>
      </c>
      <c r="E2" s="144" t="s">
        <v>46</v>
      </c>
      <c r="F2" s="143" t="s">
        <v>6</v>
      </c>
      <c r="G2" s="145" t="s">
        <v>5</v>
      </c>
      <c r="H2" s="143" t="s">
        <v>2</v>
      </c>
      <c r="I2" s="144" t="s">
        <v>46</v>
      </c>
      <c r="J2" s="143" t="s">
        <v>6</v>
      </c>
      <c r="K2" s="145" t="s">
        <v>5</v>
      </c>
      <c r="L2" s="143" t="s">
        <v>2</v>
      </c>
      <c r="M2" s="144" t="s">
        <v>46</v>
      </c>
      <c r="N2" s="14" t="s">
        <v>52</v>
      </c>
      <c r="O2" s="145" t="s">
        <v>5</v>
      </c>
    </row>
    <row r="3" spans="1:15" ht="12.75">
      <c r="A3" s="301"/>
      <c r="C3" s="302"/>
      <c r="D3" s="303"/>
      <c r="E3" s="304"/>
      <c r="F3" s="304"/>
      <c r="G3" s="305"/>
      <c r="H3" s="304" t="s">
        <v>7</v>
      </c>
      <c r="I3" s="304" t="s">
        <v>7</v>
      </c>
      <c r="J3" s="304" t="s">
        <v>7</v>
      </c>
      <c r="K3" s="305" t="s">
        <v>7</v>
      </c>
      <c r="L3" s="306" t="s">
        <v>7</v>
      </c>
      <c r="M3" s="304" t="s">
        <v>7</v>
      </c>
      <c r="N3" s="304" t="s">
        <v>7</v>
      </c>
      <c r="O3" s="305"/>
    </row>
    <row r="4" spans="1:15" ht="12.75">
      <c r="A4" s="307" t="s">
        <v>133</v>
      </c>
      <c r="B4" s="308"/>
      <c r="C4" s="309"/>
      <c r="D4" s="155" t="s">
        <v>9</v>
      </c>
      <c r="E4" s="155" t="s">
        <v>9</v>
      </c>
      <c r="F4" s="155" t="s">
        <v>9</v>
      </c>
      <c r="G4" s="257" t="s">
        <v>9</v>
      </c>
      <c r="H4" s="155" t="s">
        <v>9</v>
      </c>
      <c r="I4" s="155" t="s">
        <v>9</v>
      </c>
      <c r="J4" s="155" t="s">
        <v>9</v>
      </c>
      <c r="K4" s="257" t="s">
        <v>9</v>
      </c>
      <c r="L4" s="155" t="s">
        <v>9</v>
      </c>
      <c r="M4" s="155" t="s">
        <v>9</v>
      </c>
      <c r="N4" s="155" t="s">
        <v>9</v>
      </c>
      <c r="O4" s="257" t="s">
        <v>9</v>
      </c>
    </row>
    <row r="5" spans="1:15" ht="12.75">
      <c r="A5" s="310"/>
      <c r="C5" s="311"/>
      <c r="E5" s="312"/>
      <c r="G5" s="313"/>
      <c r="I5" s="312"/>
      <c r="K5" s="313"/>
      <c r="M5" s="312"/>
      <c r="O5" s="313"/>
    </row>
    <row r="6" spans="1:15" ht="15.75">
      <c r="A6" s="314" t="s">
        <v>134</v>
      </c>
      <c r="C6" s="315"/>
      <c r="E6" s="316"/>
      <c r="G6" s="317"/>
      <c r="I6" s="316"/>
      <c r="K6" s="317"/>
      <c r="M6" s="316"/>
      <c r="O6" s="317"/>
    </row>
    <row r="7" spans="1:15" ht="12.75">
      <c r="A7" s="318"/>
      <c r="C7" s="315"/>
      <c r="E7" s="319"/>
      <c r="G7" s="320"/>
      <c r="I7" s="319"/>
      <c r="K7" s="320"/>
      <c r="M7" s="319"/>
      <c r="O7" s="320"/>
    </row>
    <row r="8" spans="3:15" ht="12.75">
      <c r="C8" s="322" t="s">
        <v>135</v>
      </c>
      <c r="D8" s="323">
        <v>22352</v>
      </c>
      <c r="E8" s="324">
        <v>47127</v>
      </c>
      <c r="F8" s="323">
        <v>68559</v>
      </c>
      <c r="G8" s="325">
        <v>89115</v>
      </c>
      <c r="H8" s="323">
        <v>20373</v>
      </c>
      <c r="I8" s="324">
        <v>39974</v>
      </c>
      <c r="J8" s="323">
        <v>59136</v>
      </c>
      <c r="K8" s="325">
        <v>77709</v>
      </c>
      <c r="L8" s="323">
        <v>17370</v>
      </c>
      <c r="M8" s="324">
        <v>34404</v>
      </c>
      <c r="N8" s="323">
        <v>51012</v>
      </c>
      <c r="O8" s="325">
        <v>67071</v>
      </c>
    </row>
    <row r="9" spans="3:15" ht="12.75">
      <c r="C9" s="322" t="s">
        <v>136</v>
      </c>
      <c r="D9" s="326">
        <v>8457</v>
      </c>
      <c r="E9" s="324">
        <v>16550</v>
      </c>
      <c r="F9" s="326">
        <v>24624</v>
      </c>
      <c r="G9" s="325">
        <v>32582</v>
      </c>
      <c r="H9" s="326">
        <v>7646</v>
      </c>
      <c r="I9" s="324">
        <v>15137</v>
      </c>
      <c r="J9" s="326">
        <v>22604</v>
      </c>
      <c r="K9" s="325">
        <v>30042</v>
      </c>
      <c r="L9" s="326">
        <v>7580</v>
      </c>
      <c r="M9" s="324">
        <v>14968</v>
      </c>
      <c r="N9" s="326">
        <v>22372</v>
      </c>
      <c r="O9" s="325">
        <v>29885</v>
      </c>
    </row>
    <row r="10" spans="3:15" ht="12.75">
      <c r="C10" s="322" t="s">
        <v>16</v>
      </c>
      <c r="D10" s="326">
        <v>4581</v>
      </c>
      <c r="E10" s="324">
        <v>9235</v>
      </c>
      <c r="F10" s="326">
        <v>13802</v>
      </c>
      <c r="G10" s="325">
        <v>18412</v>
      </c>
      <c r="H10" s="326">
        <v>5095</v>
      </c>
      <c r="I10" s="324">
        <v>10409</v>
      </c>
      <c r="J10" s="326">
        <v>15869</v>
      </c>
      <c r="K10" s="325">
        <v>21990</v>
      </c>
      <c r="L10" s="326">
        <v>6014</v>
      </c>
      <c r="M10" s="324">
        <v>12008</v>
      </c>
      <c r="N10" s="326">
        <v>18505</v>
      </c>
      <c r="O10" s="325">
        <v>25159</v>
      </c>
    </row>
    <row r="11" spans="3:15" ht="12.75">
      <c r="C11" s="322" t="s">
        <v>137</v>
      </c>
      <c r="D11" s="326">
        <v>895</v>
      </c>
      <c r="E11" s="324">
        <v>1770</v>
      </c>
      <c r="F11" s="327">
        <v>2549</v>
      </c>
      <c r="G11" s="325">
        <v>3520</v>
      </c>
      <c r="H11" s="326">
        <v>744</v>
      </c>
      <c r="I11" s="324">
        <v>1439</v>
      </c>
      <c r="J11" s="327">
        <v>2148</v>
      </c>
      <c r="K11" s="325">
        <v>3301</v>
      </c>
      <c r="L11" s="326">
        <v>1135</v>
      </c>
      <c r="M11" s="324">
        <v>2148</v>
      </c>
      <c r="N11" s="326">
        <v>2491</v>
      </c>
      <c r="O11" s="325">
        <v>3564</v>
      </c>
    </row>
    <row r="12" spans="2:15" ht="12.75">
      <c r="B12" s="318" t="s">
        <v>138</v>
      </c>
      <c r="D12" s="329">
        <f aca="true" t="shared" si="0" ref="D12:L12">+SUM(D8:D11)</f>
        <v>36285</v>
      </c>
      <c r="E12" s="330">
        <f t="shared" si="0"/>
        <v>74682</v>
      </c>
      <c r="F12" s="329">
        <f t="shared" si="0"/>
        <v>109534</v>
      </c>
      <c r="G12" s="331">
        <f t="shared" si="0"/>
        <v>143629</v>
      </c>
      <c r="H12" s="329">
        <f t="shared" si="0"/>
        <v>33858</v>
      </c>
      <c r="I12" s="330">
        <f t="shared" si="0"/>
        <v>66959</v>
      </c>
      <c r="J12" s="329">
        <f t="shared" si="0"/>
        <v>99757</v>
      </c>
      <c r="K12" s="331">
        <f>+SUM(K8:K11)</f>
        <v>133042</v>
      </c>
      <c r="L12" s="329">
        <f t="shared" si="0"/>
        <v>32099</v>
      </c>
      <c r="M12" s="330">
        <f>+SUM(M8:M11)</f>
        <v>63528</v>
      </c>
      <c r="N12" s="329">
        <f>+SUM(N8:N11)</f>
        <v>94380</v>
      </c>
      <c r="O12" s="331">
        <f>+SUM(O8:O11)</f>
        <v>125679</v>
      </c>
    </row>
    <row r="13" spans="1:15" s="332" customFormat="1" ht="3" customHeight="1">
      <c r="A13" s="321"/>
      <c r="B13" s="318"/>
      <c r="C13" s="328"/>
      <c r="D13" s="326"/>
      <c r="E13" s="324"/>
      <c r="F13" s="327"/>
      <c r="G13" s="325"/>
      <c r="H13" s="326"/>
      <c r="I13" s="324"/>
      <c r="J13" s="327"/>
      <c r="K13" s="325"/>
      <c r="L13" s="326"/>
      <c r="M13" s="324"/>
      <c r="N13" s="326"/>
      <c r="O13" s="325"/>
    </row>
    <row r="14" spans="1:15" s="332" customFormat="1" ht="12.75">
      <c r="A14" s="333"/>
      <c r="B14" s="334"/>
      <c r="C14" s="322" t="s">
        <v>135</v>
      </c>
      <c r="D14" s="326">
        <v>36712</v>
      </c>
      <c r="E14" s="324">
        <v>75264</v>
      </c>
      <c r="F14" s="323">
        <v>114670</v>
      </c>
      <c r="G14" s="325">
        <v>152824</v>
      </c>
      <c r="H14" s="326">
        <v>34892</v>
      </c>
      <c r="I14" s="324">
        <v>71371</v>
      </c>
      <c r="J14" s="323">
        <v>107998</v>
      </c>
      <c r="K14" s="325">
        <v>142907</v>
      </c>
      <c r="L14" s="326">
        <v>32688</v>
      </c>
      <c r="M14" s="335">
        <v>67469</v>
      </c>
      <c r="N14" s="326">
        <v>103381</v>
      </c>
      <c r="O14" s="325">
        <v>138002</v>
      </c>
    </row>
    <row r="15" spans="1:15" s="332" customFormat="1" ht="12.75">
      <c r="A15" s="333"/>
      <c r="B15" s="334"/>
      <c r="C15" s="336" t="s">
        <v>139</v>
      </c>
      <c r="D15" s="326">
        <v>6556</v>
      </c>
      <c r="E15" s="324">
        <v>12956</v>
      </c>
      <c r="F15" s="323">
        <v>19948</v>
      </c>
      <c r="G15" s="325">
        <v>27404</v>
      </c>
      <c r="H15" s="326">
        <v>6863</v>
      </c>
      <c r="I15" s="324">
        <v>13878</v>
      </c>
      <c r="J15" s="323">
        <v>21027</v>
      </c>
      <c r="K15" s="325">
        <v>28555</v>
      </c>
      <c r="L15" s="326">
        <v>7060</v>
      </c>
      <c r="M15" s="335">
        <v>14716</v>
      </c>
      <c r="N15" s="326">
        <v>23049</v>
      </c>
      <c r="O15" s="325">
        <v>31620</v>
      </c>
    </row>
    <row r="16" spans="3:15" ht="12.75">
      <c r="C16" s="336" t="s">
        <v>23</v>
      </c>
      <c r="D16" s="323">
        <v>3920</v>
      </c>
      <c r="E16" s="335">
        <v>7762</v>
      </c>
      <c r="F16" s="323">
        <v>12292</v>
      </c>
      <c r="G16" s="337">
        <v>17789</v>
      </c>
      <c r="H16" s="323">
        <v>3330</v>
      </c>
      <c r="I16" s="335">
        <v>7287</v>
      </c>
      <c r="J16" s="323">
        <v>11719</v>
      </c>
      <c r="K16" s="337">
        <v>17832</v>
      </c>
      <c r="L16" s="323">
        <v>3964</v>
      </c>
      <c r="M16" s="335">
        <v>8297</v>
      </c>
      <c r="N16" s="323">
        <v>13162</v>
      </c>
      <c r="O16" s="337">
        <v>19472</v>
      </c>
    </row>
    <row r="17" spans="2:15" ht="12.75">
      <c r="B17" s="338" t="s">
        <v>140</v>
      </c>
      <c r="D17" s="329">
        <f aca="true" t="shared" si="1" ref="D17:L17">+SUM(D14:D16)</f>
        <v>47188</v>
      </c>
      <c r="E17" s="339">
        <f t="shared" si="1"/>
        <v>95982</v>
      </c>
      <c r="F17" s="329">
        <f t="shared" si="1"/>
        <v>146910</v>
      </c>
      <c r="G17" s="340">
        <f t="shared" si="1"/>
        <v>198017</v>
      </c>
      <c r="H17" s="329">
        <f t="shared" si="1"/>
        <v>45085</v>
      </c>
      <c r="I17" s="339">
        <f t="shared" si="1"/>
        <v>92536</v>
      </c>
      <c r="J17" s="329">
        <f t="shared" si="1"/>
        <v>140744</v>
      </c>
      <c r="K17" s="340">
        <f t="shared" si="1"/>
        <v>189294</v>
      </c>
      <c r="L17" s="329">
        <f t="shared" si="1"/>
        <v>43712</v>
      </c>
      <c r="M17" s="339">
        <f>+SUM(M14:M16)</f>
        <v>90482</v>
      </c>
      <c r="N17" s="329">
        <f>+SUM(N14:N16)</f>
        <v>139592</v>
      </c>
      <c r="O17" s="340">
        <f>+SUM(O14:O16)</f>
        <v>189094</v>
      </c>
    </row>
    <row r="18" spans="2:15" ht="3" customHeight="1">
      <c r="B18" s="338"/>
      <c r="D18" s="326"/>
      <c r="E18" s="341"/>
      <c r="F18" s="326"/>
      <c r="G18" s="342"/>
      <c r="H18" s="326"/>
      <c r="I18" s="341"/>
      <c r="J18" s="326"/>
      <c r="K18" s="342"/>
      <c r="L18" s="326"/>
      <c r="M18" s="341"/>
      <c r="N18" s="326"/>
      <c r="O18" s="342"/>
    </row>
    <row r="19" spans="1:15" ht="12.75">
      <c r="A19" s="318" t="s">
        <v>141</v>
      </c>
      <c r="B19" s="316"/>
      <c r="D19" s="329">
        <f aca="true" t="shared" si="2" ref="D19:N19">+D12+D17</f>
        <v>83473</v>
      </c>
      <c r="E19" s="330">
        <f t="shared" si="2"/>
        <v>170664</v>
      </c>
      <c r="F19" s="329">
        <f t="shared" si="2"/>
        <v>256444</v>
      </c>
      <c r="G19" s="331">
        <f t="shared" si="2"/>
        <v>341646</v>
      </c>
      <c r="H19" s="329">
        <f t="shared" si="2"/>
        <v>78943</v>
      </c>
      <c r="I19" s="330">
        <f t="shared" si="2"/>
        <v>159495</v>
      </c>
      <c r="J19" s="329">
        <f t="shared" si="2"/>
        <v>240501</v>
      </c>
      <c r="K19" s="331">
        <f>+K12+K17</f>
        <v>322336</v>
      </c>
      <c r="L19" s="329">
        <f t="shared" si="2"/>
        <v>75811</v>
      </c>
      <c r="M19" s="330">
        <f t="shared" si="2"/>
        <v>154010</v>
      </c>
      <c r="N19" s="329">
        <f t="shared" si="2"/>
        <v>233972</v>
      </c>
      <c r="O19" s="331">
        <f>+O12+O17</f>
        <v>314773</v>
      </c>
    </row>
    <row r="20" spans="1:15" ht="12.75" hidden="1">
      <c r="A20" s="318"/>
      <c r="B20" s="316"/>
      <c r="D20" s="329"/>
      <c r="E20" s="324"/>
      <c r="F20" s="329"/>
      <c r="G20" s="325"/>
      <c r="H20" s="329"/>
      <c r="I20" s="324"/>
      <c r="J20" s="329"/>
      <c r="K20" s="325"/>
      <c r="L20" s="329"/>
      <c r="M20" s="324"/>
      <c r="N20" s="329"/>
      <c r="O20" s="325"/>
    </row>
    <row r="21" spans="1:15" ht="12.75">
      <c r="A21" s="318" t="s">
        <v>43</v>
      </c>
      <c r="B21" s="316"/>
      <c r="C21" s="315"/>
      <c r="D21" s="329">
        <v>47607</v>
      </c>
      <c r="E21" s="330">
        <v>100680</v>
      </c>
      <c r="F21" s="329">
        <v>149570</v>
      </c>
      <c r="G21" s="331">
        <v>192800</v>
      </c>
      <c r="H21" s="329">
        <v>46602</v>
      </c>
      <c r="I21" s="330">
        <v>92161</v>
      </c>
      <c r="J21" s="329">
        <v>140189</v>
      </c>
      <c r="K21" s="331">
        <v>181920</v>
      </c>
      <c r="L21" s="329">
        <v>44431</v>
      </c>
      <c r="M21" s="330">
        <v>90291</v>
      </c>
      <c r="N21" s="329">
        <v>139614</v>
      </c>
      <c r="O21" s="331">
        <v>181944</v>
      </c>
    </row>
    <row r="22" spans="1:15" ht="12.75">
      <c r="A22" s="343" t="s">
        <v>142</v>
      </c>
      <c r="B22" s="344"/>
      <c r="C22" s="345"/>
      <c r="D22" s="346">
        <v>1906</v>
      </c>
      <c r="E22" s="347">
        <v>3978</v>
      </c>
      <c r="F22" s="346">
        <v>6243</v>
      </c>
      <c r="G22" s="348">
        <v>13540</v>
      </c>
      <c r="H22" s="346">
        <v>7929</v>
      </c>
      <c r="I22" s="347">
        <v>15008</v>
      </c>
      <c r="J22" s="346">
        <v>20198</v>
      </c>
      <c r="K22" s="348">
        <v>23774</v>
      </c>
      <c r="L22" s="349">
        <v>4868</v>
      </c>
      <c r="M22" s="347">
        <v>9438</v>
      </c>
      <c r="N22" s="349">
        <v>13228</v>
      </c>
      <c r="O22" s="348">
        <v>18212</v>
      </c>
    </row>
    <row r="23" spans="1:15" ht="12.75">
      <c r="A23" s="333"/>
      <c r="C23" s="336"/>
      <c r="D23" s="350"/>
      <c r="E23" s="324"/>
      <c r="F23" s="350"/>
      <c r="G23" s="325"/>
      <c r="H23" s="350"/>
      <c r="I23" s="324"/>
      <c r="J23" s="350"/>
      <c r="K23" s="325"/>
      <c r="L23" s="350"/>
      <c r="M23" s="324"/>
      <c r="N23" s="350"/>
      <c r="O23" s="325"/>
    </row>
    <row r="24" spans="1:15" ht="15.75">
      <c r="A24" s="314" t="s">
        <v>143</v>
      </c>
      <c r="B24" s="351"/>
      <c r="C24" s="352"/>
      <c r="D24" s="353"/>
      <c r="E24" s="330"/>
      <c r="F24" s="353"/>
      <c r="G24" s="354"/>
      <c r="H24" s="353"/>
      <c r="I24" s="330"/>
      <c r="J24" s="353"/>
      <c r="K24" s="354"/>
      <c r="L24" s="353"/>
      <c r="M24" s="330"/>
      <c r="N24" s="353"/>
      <c r="O24" s="354"/>
    </row>
    <row r="25" spans="1:15" ht="12.75">
      <c r="A25" s="355"/>
      <c r="B25" s="351"/>
      <c r="C25" s="352"/>
      <c r="D25" s="353"/>
      <c r="E25" s="330"/>
      <c r="F25" s="353"/>
      <c r="G25" s="325"/>
      <c r="H25" s="353"/>
      <c r="I25" s="330"/>
      <c r="J25" s="353"/>
      <c r="K25" s="325"/>
      <c r="L25" s="353"/>
      <c r="M25" s="330"/>
      <c r="N25" s="353"/>
      <c r="O25" s="325"/>
    </row>
    <row r="26" spans="1:15" ht="12.75">
      <c r="A26" s="355"/>
      <c r="B26" s="351"/>
      <c r="C26" s="322" t="s">
        <v>135</v>
      </c>
      <c r="D26" s="350">
        <v>6986</v>
      </c>
      <c r="E26" s="356">
        <v>18935</v>
      </c>
      <c r="F26" s="350">
        <v>25754</v>
      </c>
      <c r="G26" s="325">
        <v>32277</v>
      </c>
      <c r="H26" s="350">
        <v>6223</v>
      </c>
      <c r="I26" s="356">
        <v>12237</v>
      </c>
      <c r="J26" s="350">
        <v>17979</v>
      </c>
      <c r="K26" s="325">
        <v>23492</v>
      </c>
      <c r="L26" s="350">
        <v>5113</v>
      </c>
      <c r="M26" s="356">
        <v>9921</v>
      </c>
      <c r="N26" s="350">
        <v>14561</v>
      </c>
      <c r="O26" s="325">
        <v>19039</v>
      </c>
    </row>
    <row r="27" spans="1:15" ht="12.75">
      <c r="A27" s="357"/>
      <c r="C27" s="322" t="s">
        <v>18</v>
      </c>
      <c r="D27" s="350">
        <v>6462</v>
      </c>
      <c r="E27" s="356">
        <v>13283</v>
      </c>
      <c r="F27" s="350">
        <v>20142</v>
      </c>
      <c r="G27" s="354">
        <v>26725</v>
      </c>
      <c r="H27" s="350">
        <v>6582</v>
      </c>
      <c r="I27" s="356">
        <v>12965</v>
      </c>
      <c r="J27" s="350">
        <v>19151</v>
      </c>
      <c r="K27" s="354">
        <v>25850</v>
      </c>
      <c r="L27" s="350">
        <v>6129</v>
      </c>
      <c r="M27" s="356">
        <v>12055</v>
      </c>
      <c r="N27" s="350">
        <v>17823</v>
      </c>
      <c r="O27" s="354">
        <v>24245</v>
      </c>
    </row>
    <row r="28" spans="1:15" ht="15.75">
      <c r="A28" s="314"/>
      <c r="B28" s="318" t="s">
        <v>144</v>
      </c>
      <c r="D28" s="353">
        <f aca="true" t="shared" si="3" ref="D28:L28">+D26+D27</f>
        <v>13448</v>
      </c>
      <c r="E28" s="358">
        <f t="shared" si="3"/>
        <v>32218</v>
      </c>
      <c r="F28" s="353">
        <f t="shared" si="3"/>
        <v>45896</v>
      </c>
      <c r="G28" s="359">
        <f t="shared" si="3"/>
        <v>59002</v>
      </c>
      <c r="H28" s="353">
        <f t="shared" si="3"/>
        <v>12805</v>
      </c>
      <c r="I28" s="358">
        <f t="shared" si="3"/>
        <v>25202</v>
      </c>
      <c r="J28" s="353">
        <f t="shared" si="3"/>
        <v>37130</v>
      </c>
      <c r="K28" s="359">
        <f t="shared" si="3"/>
        <v>49342</v>
      </c>
      <c r="L28" s="353">
        <f t="shared" si="3"/>
        <v>11242</v>
      </c>
      <c r="M28" s="358">
        <v>21976</v>
      </c>
      <c r="N28" s="353">
        <f>+N26+N27</f>
        <v>32384</v>
      </c>
      <c r="O28" s="359">
        <f>+O26+O27</f>
        <v>43284</v>
      </c>
    </row>
    <row r="29" spans="1:15" ht="3" customHeight="1">
      <c r="A29" s="314"/>
      <c r="B29" s="318"/>
      <c r="D29" s="353"/>
      <c r="E29" s="330"/>
      <c r="F29" s="353"/>
      <c r="G29" s="331"/>
      <c r="H29" s="353"/>
      <c r="I29" s="330"/>
      <c r="J29" s="353"/>
      <c r="K29" s="331"/>
      <c r="L29" s="353"/>
      <c r="M29" s="330"/>
      <c r="N29" s="353"/>
      <c r="O29" s="331"/>
    </row>
    <row r="30" spans="1:15" ht="12.75">
      <c r="A30" s="355"/>
      <c r="B30" s="351"/>
      <c r="C30" s="322" t="s">
        <v>135</v>
      </c>
      <c r="D30" s="350">
        <v>11978</v>
      </c>
      <c r="E30" s="356">
        <v>24178</v>
      </c>
      <c r="F30" s="350">
        <v>36399</v>
      </c>
      <c r="G30" s="325">
        <v>48035</v>
      </c>
      <c r="H30" s="350">
        <v>10908</v>
      </c>
      <c r="I30" s="356">
        <v>22015</v>
      </c>
      <c r="J30" s="350">
        <v>33342</v>
      </c>
      <c r="K30" s="325">
        <v>44055</v>
      </c>
      <c r="L30" s="350">
        <v>10013</v>
      </c>
      <c r="M30" s="356">
        <v>20410</v>
      </c>
      <c r="N30" s="350">
        <v>30621</v>
      </c>
      <c r="O30" s="325">
        <v>40284</v>
      </c>
    </row>
    <row r="31" spans="1:15" ht="12.75">
      <c r="A31" s="355"/>
      <c r="B31" s="351"/>
      <c r="C31" s="336" t="s">
        <v>139</v>
      </c>
      <c r="D31" s="350">
        <v>2923</v>
      </c>
      <c r="E31" s="356">
        <v>5952</v>
      </c>
      <c r="F31" s="350">
        <v>9148</v>
      </c>
      <c r="G31" s="354">
        <v>12463</v>
      </c>
      <c r="H31" s="350">
        <v>3255</v>
      </c>
      <c r="I31" s="356">
        <v>6561</v>
      </c>
      <c r="J31" s="350">
        <v>10141</v>
      </c>
      <c r="K31" s="354">
        <v>13608</v>
      </c>
      <c r="L31" s="350">
        <v>3390</v>
      </c>
      <c r="M31" s="356">
        <v>6884</v>
      </c>
      <c r="N31" s="350">
        <v>10627</v>
      </c>
      <c r="O31" s="354">
        <v>14296</v>
      </c>
    </row>
    <row r="32" spans="1:15" ht="12.75">
      <c r="A32" s="357"/>
      <c r="C32" s="336" t="s">
        <v>23</v>
      </c>
      <c r="D32" s="350">
        <v>2316</v>
      </c>
      <c r="E32" s="356">
        <v>4920</v>
      </c>
      <c r="F32" s="350">
        <v>7236</v>
      </c>
      <c r="G32" s="354">
        <v>11885</v>
      </c>
      <c r="H32" s="350">
        <v>2275</v>
      </c>
      <c r="I32" s="356">
        <v>4631</v>
      </c>
      <c r="J32" s="350">
        <v>7029</v>
      </c>
      <c r="K32" s="354">
        <v>10662</v>
      </c>
      <c r="L32" s="350">
        <v>2234</v>
      </c>
      <c r="M32" s="356">
        <v>4558</v>
      </c>
      <c r="N32" s="350">
        <v>5472</v>
      </c>
      <c r="O32" s="354">
        <v>9027</v>
      </c>
    </row>
    <row r="33" spans="1:15" ht="15.75">
      <c r="A33" s="314"/>
      <c r="B33" s="338" t="s">
        <v>140</v>
      </c>
      <c r="D33" s="353">
        <f aca="true" t="shared" si="4" ref="D33:O33">+SUM(D30:D32)</f>
        <v>17217</v>
      </c>
      <c r="E33" s="358">
        <f t="shared" si="4"/>
        <v>35050</v>
      </c>
      <c r="F33" s="353">
        <f t="shared" si="4"/>
        <v>52783</v>
      </c>
      <c r="G33" s="331">
        <f t="shared" si="4"/>
        <v>72383</v>
      </c>
      <c r="H33" s="353">
        <f t="shared" si="4"/>
        <v>16438</v>
      </c>
      <c r="I33" s="358">
        <f t="shared" si="4"/>
        <v>33207</v>
      </c>
      <c r="J33" s="353">
        <f t="shared" si="4"/>
        <v>50512</v>
      </c>
      <c r="K33" s="331">
        <f t="shared" si="4"/>
        <v>68325</v>
      </c>
      <c r="L33" s="353">
        <f t="shared" si="4"/>
        <v>15637</v>
      </c>
      <c r="M33" s="358">
        <f t="shared" si="4"/>
        <v>31852</v>
      </c>
      <c r="N33" s="353">
        <f t="shared" si="4"/>
        <v>46720</v>
      </c>
      <c r="O33" s="331">
        <f t="shared" si="4"/>
        <v>63607</v>
      </c>
    </row>
    <row r="34" spans="1:15" ht="3" customHeight="1">
      <c r="A34" s="314"/>
      <c r="B34" s="318"/>
      <c r="D34" s="350"/>
      <c r="E34" s="324"/>
      <c r="F34" s="350"/>
      <c r="G34" s="325"/>
      <c r="H34" s="350"/>
      <c r="I34" s="324"/>
      <c r="J34" s="350"/>
      <c r="K34" s="325"/>
      <c r="L34" s="350"/>
      <c r="M34" s="324"/>
      <c r="N34" s="350"/>
      <c r="O34" s="325"/>
    </row>
    <row r="35" spans="1:15" ht="12.75">
      <c r="A35" s="355"/>
      <c r="B35" s="360" t="s">
        <v>145</v>
      </c>
      <c r="D35" s="353">
        <v>10597</v>
      </c>
      <c r="E35" s="358">
        <v>20946</v>
      </c>
      <c r="F35" s="353">
        <v>31908</v>
      </c>
      <c r="G35" s="359">
        <v>47789</v>
      </c>
      <c r="H35" s="353">
        <v>13654</v>
      </c>
      <c r="I35" s="358">
        <v>26122</v>
      </c>
      <c r="J35" s="353">
        <v>35856</v>
      </c>
      <c r="K35" s="359">
        <v>53322</v>
      </c>
      <c r="L35" s="353">
        <v>12724</v>
      </c>
      <c r="M35" s="358">
        <v>25443</v>
      </c>
      <c r="N35" s="353">
        <v>37440</v>
      </c>
      <c r="O35" s="359">
        <v>52380</v>
      </c>
    </row>
    <row r="36" spans="1:15" ht="3" customHeight="1">
      <c r="A36" s="355"/>
      <c r="B36" s="360"/>
      <c r="D36" s="353"/>
      <c r="E36" s="330"/>
      <c r="F36" s="353"/>
      <c r="G36" s="354"/>
      <c r="H36" s="353"/>
      <c r="I36" s="330"/>
      <c r="J36" s="353"/>
      <c r="K36" s="354"/>
      <c r="L36" s="353"/>
      <c r="M36" s="330"/>
      <c r="N36" s="353"/>
      <c r="O36" s="354"/>
    </row>
    <row r="37" spans="1:15" ht="12" customHeight="1">
      <c r="A37" s="360" t="s">
        <v>141</v>
      </c>
      <c r="B37" s="316"/>
      <c r="D37" s="361">
        <f aca="true" t="shared" si="5" ref="D37:J37">+D28+D33+D35</f>
        <v>41262</v>
      </c>
      <c r="E37" s="362">
        <f t="shared" si="5"/>
        <v>88214</v>
      </c>
      <c r="F37" s="361">
        <f t="shared" si="5"/>
        <v>130587</v>
      </c>
      <c r="G37" s="331">
        <f t="shared" si="5"/>
        <v>179174</v>
      </c>
      <c r="H37" s="361">
        <f t="shared" si="5"/>
        <v>42897</v>
      </c>
      <c r="I37" s="362">
        <f t="shared" si="5"/>
        <v>84531</v>
      </c>
      <c r="J37" s="361">
        <f t="shared" si="5"/>
        <v>123498</v>
      </c>
      <c r="K37" s="331">
        <f>+K28+K33+K35</f>
        <v>170989</v>
      </c>
      <c r="L37" s="361">
        <v>39603</v>
      </c>
      <c r="M37" s="362">
        <f>+M28+M33+M35</f>
        <v>79271</v>
      </c>
      <c r="N37" s="361">
        <f>+N28+N33+N35</f>
        <v>116544</v>
      </c>
      <c r="O37" s="331">
        <f>+O28+O33+O35</f>
        <v>159271</v>
      </c>
    </row>
    <row r="38" spans="1:15" ht="12.75" hidden="1">
      <c r="A38" s="360"/>
      <c r="B38" s="316"/>
      <c r="D38" s="361"/>
      <c r="E38" s="362"/>
      <c r="F38" s="361"/>
      <c r="G38" s="331"/>
      <c r="H38" s="361"/>
      <c r="I38" s="362"/>
      <c r="J38" s="361"/>
      <c r="K38" s="331"/>
      <c r="L38" s="361"/>
      <c r="M38" s="362"/>
      <c r="N38" s="361"/>
      <c r="O38" s="331"/>
    </row>
    <row r="39" spans="1:15" ht="12.75">
      <c r="A39" s="360" t="s">
        <v>43</v>
      </c>
      <c r="B39" s="316"/>
      <c r="D39" s="361">
        <v>22083</v>
      </c>
      <c r="E39" s="363">
        <v>49063</v>
      </c>
      <c r="F39" s="361">
        <v>71050</v>
      </c>
      <c r="G39" s="331">
        <v>90662</v>
      </c>
      <c r="H39" s="361">
        <v>20268</v>
      </c>
      <c r="I39" s="363">
        <v>40023</v>
      </c>
      <c r="J39" s="361">
        <v>60431</v>
      </c>
      <c r="K39" s="331">
        <v>80307</v>
      </c>
      <c r="L39" s="361">
        <v>18765</v>
      </c>
      <c r="M39" s="362">
        <v>37498</v>
      </c>
      <c r="N39" s="361">
        <v>54525</v>
      </c>
      <c r="O39" s="331">
        <v>72161</v>
      </c>
    </row>
    <row r="40" spans="1:15" ht="12.75">
      <c r="A40" s="343" t="s">
        <v>142</v>
      </c>
      <c r="B40" s="344"/>
      <c r="C40" s="345"/>
      <c r="D40" s="346">
        <v>991</v>
      </c>
      <c r="E40" s="347">
        <v>3658</v>
      </c>
      <c r="F40" s="346">
        <v>4619</v>
      </c>
      <c r="G40" s="348">
        <v>7493</v>
      </c>
      <c r="H40" s="346">
        <v>653</v>
      </c>
      <c r="I40" s="347">
        <v>1607</v>
      </c>
      <c r="J40" s="346">
        <v>2127</v>
      </c>
      <c r="K40" s="348">
        <v>2905</v>
      </c>
      <c r="L40" s="349">
        <v>659</v>
      </c>
      <c r="M40" s="347">
        <v>1587</v>
      </c>
      <c r="N40" s="349">
        <v>2276</v>
      </c>
      <c r="O40" s="348">
        <v>3314</v>
      </c>
    </row>
    <row r="41" spans="3:15" ht="12.75">
      <c r="C41" s="364"/>
      <c r="D41" s="350"/>
      <c r="E41" s="324"/>
      <c r="F41" s="350"/>
      <c r="G41" s="325"/>
      <c r="H41" s="350"/>
      <c r="I41" s="324"/>
      <c r="J41" s="350"/>
      <c r="K41" s="325"/>
      <c r="L41" s="350"/>
      <c r="M41" s="324"/>
      <c r="N41" s="350"/>
      <c r="O41" s="325"/>
    </row>
    <row r="42" spans="1:15" ht="15.75">
      <c r="A42" s="314" t="s">
        <v>146</v>
      </c>
      <c r="C42" s="364"/>
      <c r="D42" s="350"/>
      <c r="E42" s="324"/>
      <c r="F42" s="350"/>
      <c r="G42" s="325"/>
      <c r="H42" s="350"/>
      <c r="I42" s="324"/>
      <c r="J42" s="350"/>
      <c r="K42" s="325"/>
      <c r="L42" s="350"/>
      <c r="M42" s="324"/>
      <c r="N42" s="350"/>
      <c r="O42" s="325"/>
    </row>
    <row r="43" spans="3:15" ht="12.75">
      <c r="C43" s="365"/>
      <c r="D43" s="350"/>
      <c r="E43" s="324"/>
      <c r="F43" s="350"/>
      <c r="G43" s="325"/>
      <c r="H43" s="350"/>
      <c r="I43" s="324"/>
      <c r="J43" s="350"/>
      <c r="K43" s="325"/>
      <c r="L43" s="350"/>
      <c r="M43" s="324"/>
      <c r="N43" s="350"/>
      <c r="O43" s="325"/>
    </row>
    <row r="44" spans="3:15" ht="12.75">
      <c r="C44" s="365" t="s">
        <v>13</v>
      </c>
      <c r="D44" s="350">
        <v>5503</v>
      </c>
      <c r="E44" s="356">
        <v>10837</v>
      </c>
      <c r="F44" s="350">
        <v>16272</v>
      </c>
      <c r="G44" s="354">
        <v>21445</v>
      </c>
      <c r="H44" s="350">
        <v>4869</v>
      </c>
      <c r="I44" s="356">
        <v>9252</v>
      </c>
      <c r="J44" s="350">
        <v>14148</v>
      </c>
      <c r="K44" s="354">
        <v>18760</v>
      </c>
      <c r="L44" s="350">
        <v>3649</v>
      </c>
      <c r="M44" s="356">
        <v>7548</v>
      </c>
      <c r="N44" s="350">
        <v>11669</v>
      </c>
      <c r="O44" s="354">
        <v>15557</v>
      </c>
    </row>
    <row r="45" spans="3:15" ht="12.75">
      <c r="C45" s="322" t="s">
        <v>137</v>
      </c>
      <c r="D45" s="350">
        <v>10139</v>
      </c>
      <c r="E45" s="356">
        <v>19663</v>
      </c>
      <c r="F45" s="350">
        <v>29202</v>
      </c>
      <c r="G45" s="354">
        <v>39675</v>
      </c>
      <c r="H45" s="350">
        <v>9276</v>
      </c>
      <c r="I45" s="356">
        <v>18216</v>
      </c>
      <c r="J45" s="350">
        <v>27138</v>
      </c>
      <c r="K45" s="366">
        <v>41003</v>
      </c>
      <c r="L45" s="367">
        <v>8606</v>
      </c>
      <c r="M45" s="368">
        <v>17135</v>
      </c>
      <c r="N45" s="367">
        <v>25066</v>
      </c>
      <c r="O45" s="354">
        <v>34373</v>
      </c>
    </row>
    <row r="46" spans="1:15" s="332" customFormat="1" ht="12.75">
      <c r="A46" s="360"/>
      <c r="B46" s="318" t="s">
        <v>138</v>
      </c>
      <c r="C46" s="369"/>
      <c r="D46" s="353">
        <f aca="true" t="shared" si="6" ref="D46:K46">+D44+D45</f>
        <v>15642</v>
      </c>
      <c r="E46" s="358">
        <f t="shared" si="6"/>
        <v>30500</v>
      </c>
      <c r="F46" s="353">
        <f t="shared" si="6"/>
        <v>45474</v>
      </c>
      <c r="G46" s="359">
        <f t="shared" si="6"/>
        <v>61120</v>
      </c>
      <c r="H46" s="353">
        <f t="shared" si="6"/>
        <v>14145</v>
      </c>
      <c r="I46" s="358">
        <f t="shared" si="6"/>
        <v>27468</v>
      </c>
      <c r="J46" s="353">
        <f t="shared" si="6"/>
        <v>41286</v>
      </c>
      <c r="K46" s="370">
        <f t="shared" si="6"/>
        <v>59763</v>
      </c>
      <c r="L46" s="371">
        <f>+L45+L44</f>
        <v>12255</v>
      </c>
      <c r="M46" s="372">
        <f>+M45+M44</f>
        <v>24683</v>
      </c>
      <c r="N46" s="371">
        <f>+N45+N44</f>
        <v>36735</v>
      </c>
      <c r="O46" s="359">
        <f>+O44+O45</f>
        <v>49930</v>
      </c>
    </row>
    <row r="47" spans="1:15" s="332" customFormat="1" ht="3" customHeight="1">
      <c r="A47" s="360"/>
      <c r="B47" s="360"/>
      <c r="C47" s="369"/>
      <c r="D47" s="353"/>
      <c r="E47" s="358"/>
      <c r="F47" s="353"/>
      <c r="G47" s="359"/>
      <c r="H47" s="353"/>
      <c r="I47" s="358"/>
      <c r="J47" s="353"/>
      <c r="K47" s="359"/>
      <c r="L47" s="353"/>
      <c r="M47" s="358"/>
      <c r="N47" s="353"/>
      <c r="O47" s="359"/>
    </row>
    <row r="48" spans="1:15" s="332" customFormat="1" ht="12.75">
      <c r="A48" s="360"/>
      <c r="B48" s="351"/>
      <c r="C48" s="365" t="s">
        <v>13</v>
      </c>
      <c r="D48" s="350">
        <v>18510</v>
      </c>
      <c r="E48" s="356">
        <v>37602</v>
      </c>
      <c r="F48" s="350">
        <v>58358</v>
      </c>
      <c r="G48" s="354">
        <v>78098</v>
      </c>
      <c r="H48" s="350">
        <v>15869</v>
      </c>
      <c r="I48" s="356">
        <v>32419</v>
      </c>
      <c r="J48" s="350">
        <v>49133</v>
      </c>
      <c r="K48" s="354">
        <v>65668</v>
      </c>
      <c r="L48" s="350">
        <v>13555</v>
      </c>
      <c r="M48" s="356">
        <v>28179</v>
      </c>
      <c r="N48" s="350">
        <v>42928</v>
      </c>
      <c r="O48" s="354">
        <v>56692</v>
      </c>
    </row>
    <row r="49" spans="1:15" ht="12.75">
      <c r="A49" s="357"/>
      <c r="C49" s="328" t="s">
        <v>23</v>
      </c>
      <c r="D49" s="350">
        <v>3449</v>
      </c>
      <c r="E49" s="356">
        <v>7454</v>
      </c>
      <c r="F49" s="350">
        <v>10484</v>
      </c>
      <c r="G49" s="354">
        <v>14326</v>
      </c>
      <c r="H49" s="350">
        <v>3113</v>
      </c>
      <c r="I49" s="356">
        <v>6545</v>
      </c>
      <c r="J49" s="350">
        <v>10350</v>
      </c>
      <c r="K49" s="366">
        <v>18345</v>
      </c>
      <c r="L49" s="367">
        <v>4115</v>
      </c>
      <c r="M49" s="368">
        <v>7933</v>
      </c>
      <c r="N49" s="367">
        <v>12104</v>
      </c>
      <c r="O49" s="354">
        <v>16391</v>
      </c>
    </row>
    <row r="50" spans="1:15" ht="12.75">
      <c r="A50" s="357"/>
      <c r="B50" s="338" t="s">
        <v>140</v>
      </c>
      <c r="C50" s="317"/>
      <c r="D50" s="353">
        <f aca="true" t="shared" si="7" ref="D50:K50">+D48+D49</f>
        <v>21959</v>
      </c>
      <c r="E50" s="358">
        <f t="shared" si="7"/>
        <v>45056</v>
      </c>
      <c r="F50" s="353">
        <f t="shared" si="7"/>
        <v>68842</v>
      </c>
      <c r="G50" s="359">
        <f t="shared" si="7"/>
        <v>92424</v>
      </c>
      <c r="H50" s="353">
        <f t="shared" si="7"/>
        <v>18982</v>
      </c>
      <c r="I50" s="358">
        <f t="shared" si="7"/>
        <v>38964</v>
      </c>
      <c r="J50" s="353">
        <f t="shared" si="7"/>
        <v>59483</v>
      </c>
      <c r="K50" s="370">
        <f t="shared" si="7"/>
        <v>84013</v>
      </c>
      <c r="L50" s="371">
        <f>+L49+L48</f>
        <v>17670</v>
      </c>
      <c r="M50" s="372">
        <f>+M49+M48</f>
        <v>36112</v>
      </c>
      <c r="N50" s="371">
        <f>+N49+N48</f>
        <v>55032</v>
      </c>
      <c r="O50" s="359">
        <f>+O49+O48</f>
        <v>73083</v>
      </c>
    </row>
    <row r="51" spans="1:15" ht="3" customHeight="1">
      <c r="A51" s="357"/>
      <c r="B51" s="360"/>
      <c r="C51" s="317"/>
      <c r="D51" s="350"/>
      <c r="E51" s="356"/>
      <c r="F51" s="350"/>
      <c r="G51" s="354"/>
      <c r="H51" s="350"/>
      <c r="I51" s="356"/>
      <c r="J51" s="350"/>
      <c r="K51" s="354"/>
      <c r="L51" s="350"/>
      <c r="M51" s="356"/>
      <c r="N51" s="350"/>
      <c r="O51" s="354"/>
    </row>
    <row r="52" spans="1:15" ht="12.75">
      <c r="A52" s="360" t="s">
        <v>141</v>
      </c>
      <c r="B52" s="316"/>
      <c r="C52" s="317"/>
      <c r="D52" s="353">
        <f aca="true" t="shared" si="8" ref="D52:J52">+D46+D50</f>
        <v>37601</v>
      </c>
      <c r="E52" s="358">
        <f t="shared" si="8"/>
        <v>75556</v>
      </c>
      <c r="F52" s="353">
        <f t="shared" si="8"/>
        <v>114316</v>
      </c>
      <c r="G52" s="359">
        <f t="shared" si="8"/>
        <v>153544</v>
      </c>
      <c r="H52" s="353">
        <f t="shared" si="8"/>
        <v>33127</v>
      </c>
      <c r="I52" s="358">
        <f t="shared" si="8"/>
        <v>66432</v>
      </c>
      <c r="J52" s="353">
        <f t="shared" si="8"/>
        <v>100769</v>
      </c>
      <c r="K52" s="370">
        <f>+K46+K50</f>
        <v>143776</v>
      </c>
      <c r="L52" s="353">
        <f>+L46+L50</f>
        <v>29925</v>
      </c>
      <c r="M52" s="358">
        <f>+M46+M50</f>
        <v>60795</v>
      </c>
      <c r="N52" s="353">
        <f>+N46+N50</f>
        <v>91767</v>
      </c>
      <c r="O52" s="359">
        <f>+O46+O50</f>
        <v>123013</v>
      </c>
    </row>
    <row r="53" spans="1:15" ht="12.75" hidden="1">
      <c r="A53" s="360"/>
      <c r="B53" s="316"/>
      <c r="C53" s="317"/>
      <c r="D53" s="353"/>
      <c r="E53" s="358"/>
      <c r="F53" s="353"/>
      <c r="G53" s="359"/>
      <c r="H53" s="353"/>
      <c r="I53" s="358"/>
      <c r="J53" s="353"/>
      <c r="K53" s="359"/>
      <c r="L53" s="353"/>
      <c r="M53" s="358"/>
      <c r="N53" s="353"/>
      <c r="O53" s="359"/>
    </row>
    <row r="54" spans="1:15" ht="12.75">
      <c r="A54" s="373" t="s">
        <v>43</v>
      </c>
      <c r="B54" s="316"/>
      <c r="D54" s="353">
        <v>-2394</v>
      </c>
      <c r="E54" s="358">
        <v>-6793</v>
      </c>
      <c r="F54" s="353">
        <v>-10111</v>
      </c>
      <c r="G54" s="359">
        <v>-16070</v>
      </c>
      <c r="H54" s="353">
        <v>-5042</v>
      </c>
      <c r="I54" s="358">
        <v>-9229</v>
      </c>
      <c r="J54" s="353">
        <v>-12245</v>
      </c>
      <c r="K54" s="370">
        <v>-22888</v>
      </c>
      <c r="L54" s="371">
        <v>-6405</v>
      </c>
      <c r="M54" s="372">
        <v>-11963</v>
      </c>
      <c r="N54" s="371">
        <v>-17368</v>
      </c>
      <c r="O54" s="359">
        <v>-50886</v>
      </c>
    </row>
    <row r="55" spans="1:15" ht="12.75">
      <c r="A55" s="343" t="s">
        <v>142</v>
      </c>
      <c r="B55" s="344"/>
      <c r="C55" s="345"/>
      <c r="D55" s="346">
        <v>315</v>
      </c>
      <c r="E55" s="347">
        <v>1513</v>
      </c>
      <c r="F55" s="346">
        <v>2525</v>
      </c>
      <c r="G55" s="348">
        <v>8507</v>
      </c>
      <c r="H55" s="374">
        <v>358</v>
      </c>
      <c r="I55" s="375">
        <v>1095</v>
      </c>
      <c r="J55" s="374">
        <v>2359</v>
      </c>
      <c r="K55" s="376">
        <v>5888</v>
      </c>
      <c r="L55" s="346">
        <v>150</v>
      </c>
      <c r="M55" s="377">
        <v>1011</v>
      </c>
      <c r="N55" s="346">
        <v>2378</v>
      </c>
      <c r="O55" s="348">
        <v>6379</v>
      </c>
    </row>
    <row r="56" spans="3:15" ht="12.75">
      <c r="C56" s="365"/>
      <c r="D56" s="350"/>
      <c r="E56" s="324"/>
      <c r="F56" s="350"/>
      <c r="G56" s="325"/>
      <c r="H56" s="350"/>
      <c r="I56" s="324"/>
      <c r="J56" s="350"/>
      <c r="K56" s="325"/>
      <c r="L56" s="350"/>
      <c r="M56" s="324"/>
      <c r="N56" s="350"/>
      <c r="O56" s="325"/>
    </row>
    <row r="57" spans="1:15" ht="15.75">
      <c r="A57" s="314" t="s">
        <v>147</v>
      </c>
      <c r="C57" s="365"/>
      <c r="D57" s="350"/>
      <c r="E57" s="324"/>
      <c r="F57" s="350"/>
      <c r="G57" s="325"/>
      <c r="H57" s="350"/>
      <c r="I57" s="324"/>
      <c r="J57" s="350"/>
      <c r="K57" s="325"/>
      <c r="L57" s="350"/>
      <c r="M57" s="324"/>
      <c r="N57" s="350"/>
      <c r="O57" s="325"/>
    </row>
    <row r="58" spans="3:15" ht="12.75">
      <c r="C58" s="365"/>
      <c r="D58" s="350"/>
      <c r="E58" s="324"/>
      <c r="F58" s="350"/>
      <c r="G58" s="325"/>
      <c r="H58" s="350"/>
      <c r="I58" s="324"/>
      <c r="J58" s="350"/>
      <c r="K58" s="325"/>
      <c r="L58" s="350"/>
      <c r="M58" s="324"/>
      <c r="N58" s="350"/>
      <c r="O58" s="325"/>
    </row>
    <row r="59" spans="1:15" ht="12.75">
      <c r="A59" s="360" t="s">
        <v>141</v>
      </c>
      <c r="B59" s="316"/>
      <c r="C59" s="352"/>
      <c r="D59" s="353">
        <v>2584</v>
      </c>
      <c r="E59" s="330">
        <v>5272</v>
      </c>
      <c r="F59" s="353">
        <v>7869</v>
      </c>
      <c r="G59" s="331">
        <v>11370</v>
      </c>
      <c r="H59" s="353">
        <v>2654</v>
      </c>
      <c r="I59" s="330">
        <v>5326</v>
      </c>
      <c r="J59" s="353">
        <v>8058</v>
      </c>
      <c r="K59" s="331">
        <v>10556</v>
      </c>
      <c r="L59" s="353">
        <v>1975</v>
      </c>
      <c r="M59" s="330">
        <v>4051</v>
      </c>
      <c r="N59" s="353">
        <v>6112</v>
      </c>
      <c r="O59" s="331">
        <v>8287</v>
      </c>
    </row>
    <row r="60" spans="1:15" ht="12.75" hidden="1">
      <c r="A60" s="360"/>
      <c r="B60" s="316"/>
      <c r="C60" s="352"/>
      <c r="D60" s="353"/>
      <c r="E60" s="330"/>
      <c r="F60" s="353"/>
      <c r="G60" s="331"/>
      <c r="H60" s="353"/>
      <c r="I60" s="330"/>
      <c r="J60" s="353"/>
      <c r="K60" s="331"/>
      <c r="L60" s="353"/>
      <c r="M60" s="330"/>
      <c r="N60" s="353"/>
      <c r="O60" s="331"/>
    </row>
    <row r="61" spans="1:15" ht="12.75">
      <c r="A61" s="360" t="s">
        <v>43</v>
      </c>
      <c r="B61" s="316"/>
      <c r="C61" s="352"/>
      <c r="D61" s="378">
        <v>-12103</v>
      </c>
      <c r="E61" s="358">
        <v>-24127</v>
      </c>
      <c r="F61" s="353">
        <v>-36093</v>
      </c>
      <c r="G61" s="359">
        <v>-48964</v>
      </c>
      <c r="H61" s="378">
        <v>-11220</v>
      </c>
      <c r="I61" s="358">
        <v>-22485</v>
      </c>
      <c r="J61" s="353">
        <v>-33030</v>
      </c>
      <c r="K61" s="359">
        <v>-47485</v>
      </c>
      <c r="L61" s="378">
        <v>-10885</v>
      </c>
      <c r="M61" s="358">
        <v>-21653</v>
      </c>
      <c r="N61" s="378">
        <v>-31531</v>
      </c>
      <c r="O61" s="359">
        <v>-43565</v>
      </c>
    </row>
    <row r="62" spans="1:15" ht="12.75">
      <c r="A62" s="343" t="s">
        <v>142</v>
      </c>
      <c r="B62" s="344"/>
      <c r="C62" s="345"/>
      <c r="D62" s="346">
        <v>7545</v>
      </c>
      <c r="E62" s="347">
        <v>23332</v>
      </c>
      <c r="F62" s="346">
        <v>34448</v>
      </c>
      <c r="G62" s="348">
        <v>58716</v>
      </c>
      <c r="H62" s="374">
        <v>9190</v>
      </c>
      <c r="I62" s="375">
        <v>25184</v>
      </c>
      <c r="J62" s="374">
        <v>35751</v>
      </c>
      <c r="K62" s="348">
        <v>48989</v>
      </c>
      <c r="L62" s="349">
        <v>7034</v>
      </c>
      <c r="M62" s="377">
        <v>16972</v>
      </c>
      <c r="N62" s="349">
        <v>26777</v>
      </c>
      <c r="O62" s="348">
        <v>44049</v>
      </c>
    </row>
    <row r="63" spans="1:15" ht="12.75">
      <c r="A63" s="357"/>
      <c r="D63" s="350"/>
      <c r="E63" s="324"/>
      <c r="F63" s="350"/>
      <c r="G63" s="325"/>
      <c r="H63" s="350"/>
      <c r="I63" s="324"/>
      <c r="J63" s="350"/>
      <c r="K63" s="325"/>
      <c r="L63" s="350"/>
      <c r="M63" s="324"/>
      <c r="N63" s="350"/>
      <c r="O63" s="325"/>
    </row>
    <row r="64" spans="1:15" ht="15.75">
      <c r="A64" s="314" t="s">
        <v>148</v>
      </c>
      <c r="B64" s="351"/>
      <c r="D64" s="353"/>
      <c r="E64" s="330"/>
      <c r="F64" s="353"/>
      <c r="G64" s="331"/>
      <c r="H64" s="353"/>
      <c r="I64" s="330"/>
      <c r="J64" s="353"/>
      <c r="K64" s="331"/>
      <c r="L64" s="353"/>
      <c r="M64" s="330"/>
      <c r="N64" s="353"/>
      <c r="O64" s="331"/>
    </row>
    <row r="65" spans="1:15" ht="12.75">
      <c r="A65" s="357"/>
      <c r="B65" s="351"/>
      <c r="C65" s="317"/>
      <c r="D65" s="353"/>
      <c r="E65" s="330"/>
      <c r="F65" s="379"/>
      <c r="G65" s="331"/>
      <c r="H65" s="353"/>
      <c r="I65" s="330"/>
      <c r="J65" s="379"/>
      <c r="K65" s="331"/>
      <c r="L65" s="353"/>
      <c r="M65" s="330"/>
      <c r="N65" s="353"/>
      <c r="O65" s="331"/>
    </row>
    <row r="66" spans="1:15" ht="12.75">
      <c r="A66" s="316"/>
      <c r="B66" s="318" t="s">
        <v>138</v>
      </c>
      <c r="C66" s="317"/>
      <c r="D66" s="353">
        <v>9577</v>
      </c>
      <c r="E66" s="330">
        <v>18586</v>
      </c>
      <c r="F66" s="353">
        <v>27268</v>
      </c>
      <c r="G66" s="331">
        <v>36604</v>
      </c>
      <c r="H66" s="353">
        <v>10011</v>
      </c>
      <c r="I66" s="330">
        <v>19403</v>
      </c>
      <c r="J66" s="353">
        <v>28280</v>
      </c>
      <c r="K66" s="331">
        <v>36802</v>
      </c>
      <c r="L66" s="353">
        <v>8198</v>
      </c>
      <c r="M66" s="330">
        <v>17021</v>
      </c>
      <c r="N66" s="353">
        <v>26158</v>
      </c>
      <c r="O66" s="331">
        <v>35194</v>
      </c>
    </row>
    <row r="67" spans="1:15" ht="3" customHeight="1">
      <c r="A67" s="316"/>
      <c r="B67" s="338"/>
      <c r="C67" s="317"/>
      <c r="D67" s="353"/>
      <c r="E67" s="330"/>
      <c r="F67" s="353"/>
      <c r="G67" s="331"/>
      <c r="H67" s="353"/>
      <c r="I67" s="330"/>
      <c r="J67" s="353"/>
      <c r="K67" s="331"/>
      <c r="L67" s="353"/>
      <c r="M67" s="330"/>
      <c r="N67" s="353"/>
      <c r="O67" s="331"/>
    </row>
    <row r="68" spans="1:15" ht="12.75">
      <c r="A68" s="316"/>
      <c r="B68" s="338" t="s">
        <v>140</v>
      </c>
      <c r="C68" s="317"/>
      <c r="D68" s="353">
        <v>8927</v>
      </c>
      <c r="E68" s="330">
        <v>18989</v>
      </c>
      <c r="F68" s="353">
        <v>29088</v>
      </c>
      <c r="G68" s="331">
        <v>39493</v>
      </c>
      <c r="H68" s="353">
        <v>10837</v>
      </c>
      <c r="I68" s="330">
        <v>22897</v>
      </c>
      <c r="J68" s="353">
        <v>35047</v>
      </c>
      <c r="K68" s="331">
        <v>45510</v>
      </c>
      <c r="L68" s="353">
        <v>10186</v>
      </c>
      <c r="M68" s="330">
        <v>20956</v>
      </c>
      <c r="N68" s="353">
        <v>32612</v>
      </c>
      <c r="O68" s="331">
        <v>42404</v>
      </c>
    </row>
    <row r="69" spans="1:15" ht="3" customHeight="1">
      <c r="A69" s="316"/>
      <c r="B69" s="338"/>
      <c r="C69" s="317"/>
      <c r="D69" s="353"/>
      <c r="E69" s="330"/>
      <c r="F69" s="353"/>
      <c r="G69" s="331"/>
      <c r="H69" s="353"/>
      <c r="I69" s="330"/>
      <c r="J69" s="353"/>
      <c r="K69" s="331"/>
      <c r="L69" s="353"/>
      <c r="M69" s="330"/>
      <c r="N69" s="353"/>
      <c r="O69" s="331"/>
    </row>
    <row r="70" spans="1:15" ht="12" customHeight="1">
      <c r="A70" s="360" t="s">
        <v>141</v>
      </c>
      <c r="B70" s="316"/>
      <c r="C70" s="380"/>
      <c r="D70" s="353">
        <f aca="true" t="shared" si="9" ref="D70:J70">+D66+D68</f>
        <v>18504</v>
      </c>
      <c r="E70" s="330">
        <f t="shared" si="9"/>
        <v>37575</v>
      </c>
      <c r="F70" s="353">
        <f t="shared" si="9"/>
        <v>56356</v>
      </c>
      <c r="G70" s="331">
        <f t="shared" si="9"/>
        <v>76097</v>
      </c>
      <c r="H70" s="353">
        <f t="shared" si="9"/>
        <v>20848</v>
      </c>
      <c r="I70" s="330">
        <f t="shared" si="9"/>
        <v>42300</v>
      </c>
      <c r="J70" s="353">
        <f t="shared" si="9"/>
        <v>63327</v>
      </c>
      <c r="K70" s="331">
        <f>+K66+K68</f>
        <v>82312</v>
      </c>
      <c r="L70" s="353">
        <f>+L66+L68</f>
        <v>18384</v>
      </c>
      <c r="M70" s="330">
        <f>+M66+M68</f>
        <v>37977</v>
      </c>
      <c r="N70" s="353">
        <f>+N66+N68</f>
        <v>58770</v>
      </c>
      <c r="O70" s="331">
        <f>+O66+O68</f>
        <v>77598</v>
      </c>
    </row>
    <row r="71" spans="1:15" ht="12.75" hidden="1">
      <c r="A71" s="338"/>
      <c r="B71" s="316"/>
      <c r="C71" s="380"/>
      <c r="D71" s="353"/>
      <c r="E71" s="330"/>
      <c r="F71" s="353"/>
      <c r="G71" s="331"/>
      <c r="H71" s="353"/>
      <c r="I71" s="330"/>
      <c r="J71" s="353"/>
      <c r="K71" s="331"/>
      <c r="L71" s="353"/>
      <c r="M71" s="330"/>
      <c r="N71" s="353"/>
      <c r="O71" s="331"/>
    </row>
    <row r="72" spans="1:15" ht="12.75">
      <c r="A72" s="381" t="s">
        <v>43</v>
      </c>
      <c r="B72" s="334"/>
      <c r="C72" s="369"/>
      <c r="D72" s="353">
        <v>11453</v>
      </c>
      <c r="E72" s="330">
        <v>20118</v>
      </c>
      <c r="F72" s="353">
        <v>31076</v>
      </c>
      <c r="G72" s="331">
        <v>39132</v>
      </c>
      <c r="H72" s="353">
        <v>11467</v>
      </c>
      <c r="I72" s="330">
        <v>23852</v>
      </c>
      <c r="J72" s="353">
        <v>35306</v>
      </c>
      <c r="K72" s="331">
        <v>42861</v>
      </c>
      <c r="L72" s="353">
        <v>8185</v>
      </c>
      <c r="M72" s="330">
        <v>19331</v>
      </c>
      <c r="N72" s="353">
        <v>31208</v>
      </c>
      <c r="O72" s="331">
        <v>40248</v>
      </c>
    </row>
    <row r="73" spans="1:15" ht="12.75">
      <c r="A73" s="343" t="s">
        <v>142</v>
      </c>
      <c r="B73" s="344"/>
      <c r="C73" s="345"/>
      <c r="D73" s="346">
        <v>1618</v>
      </c>
      <c r="E73" s="347">
        <v>4883</v>
      </c>
      <c r="F73" s="346">
        <v>7753</v>
      </c>
      <c r="G73" s="348">
        <v>15709</v>
      </c>
      <c r="H73" s="346">
        <v>1359</v>
      </c>
      <c r="I73" s="347">
        <v>4978</v>
      </c>
      <c r="J73" s="346">
        <v>8346</v>
      </c>
      <c r="K73" s="348">
        <v>15320</v>
      </c>
      <c r="L73" s="349">
        <v>1868</v>
      </c>
      <c r="M73" s="347">
        <v>5088</v>
      </c>
      <c r="N73" s="349">
        <v>7248</v>
      </c>
      <c r="O73" s="348">
        <v>15208</v>
      </c>
    </row>
    <row r="74" spans="1:15" ht="12.75">
      <c r="A74" s="357"/>
      <c r="C74" s="380"/>
      <c r="D74" s="353"/>
      <c r="E74" s="382"/>
      <c r="F74" s="383"/>
      <c r="G74" s="384"/>
      <c r="H74" s="353"/>
      <c r="I74" s="382"/>
      <c r="J74" s="383"/>
      <c r="K74" s="384"/>
      <c r="L74" s="353"/>
      <c r="M74" s="382"/>
      <c r="N74" s="353"/>
      <c r="O74" s="384"/>
    </row>
    <row r="75" spans="1:15" ht="15.75">
      <c r="A75" s="314" t="s">
        <v>149</v>
      </c>
      <c r="C75" s="315"/>
      <c r="D75" s="383"/>
      <c r="E75" s="382"/>
      <c r="F75" s="383"/>
      <c r="G75" s="384"/>
      <c r="H75" s="383"/>
      <c r="I75" s="382"/>
      <c r="J75" s="383"/>
      <c r="K75" s="384"/>
      <c r="L75" s="383"/>
      <c r="M75" s="382"/>
      <c r="N75" s="383"/>
      <c r="O75" s="384"/>
    </row>
    <row r="76" spans="1:15" ht="12.75">
      <c r="A76" s="318"/>
      <c r="C76" s="315"/>
      <c r="D76" s="383"/>
      <c r="E76" s="382"/>
      <c r="F76" s="383"/>
      <c r="G76" s="384"/>
      <c r="H76" s="383"/>
      <c r="I76" s="382"/>
      <c r="J76" s="383"/>
      <c r="K76" s="384"/>
      <c r="L76" s="383"/>
      <c r="M76" s="382"/>
      <c r="N76" s="383"/>
      <c r="O76" s="384"/>
    </row>
    <row r="77" spans="1:15" ht="12.75">
      <c r="A77" s="316"/>
      <c r="B77" s="318" t="s">
        <v>138</v>
      </c>
      <c r="C77" s="317"/>
      <c r="D77" s="385">
        <v>4374</v>
      </c>
      <c r="E77" s="363">
        <v>8429</v>
      </c>
      <c r="F77" s="386">
        <v>12667</v>
      </c>
      <c r="G77" s="387">
        <v>16907</v>
      </c>
      <c r="H77" s="385">
        <v>4519</v>
      </c>
      <c r="I77" s="363">
        <v>9097</v>
      </c>
      <c r="J77" s="386">
        <v>13845</v>
      </c>
      <c r="K77" s="387">
        <v>18214</v>
      </c>
      <c r="L77" s="385">
        <v>4099</v>
      </c>
      <c r="M77" s="363">
        <v>8390</v>
      </c>
      <c r="N77" s="386">
        <v>13239</v>
      </c>
      <c r="O77" s="387">
        <v>17666</v>
      </c>
    </row>
    <row r="78" spans="1:15" ht="3" customHeight="1">
      <c r="A78" s="316"/>
      <c r="B78" s="338"/>
      <c r="C78" s="317"/>
      <c r="D78" s="385"/>
      <c r="E78" s="363"/>
      <c r="F78" s="385"/>
      <c r="G78" s="387"/>
      <c r="H78" s="385"/>
      <c r="I78" s="363"/>
      <c r="J78" s="385"/>
      <c r="K78" s="387"/>
      <c r="L78" s="385"/>
      <c r="M78" s="363"/>
      <c r="N78" s="385"/>
      <c r="O78" s="387">
        <v>17666</v>
      </c>
    </row>
    <row r="79" spans="1:15" ht="12.75">
      <c r="A79" s="316"/>
      <c r="B79" s="338" t="s">
        <v>140</v>
      </c>
      <c r="C79" s="317"/>
      <c r="D79" s="388">
        <v>3463</v>
      </c>
      <c r="E79" s="363">
        <v>7367</v>
      </c>
      <c r="F79" s="388">
        <v>12468</v>
      </c>
      <c r="G79" s="387">
        <v>16241</v>
      </c>
      <c r="H79" s="388">
        <v>3698</v>
      </c>
      <c r="I79" s="363">
        <v>7773</v>
      </c>
      <c r="J79" s="388">
        <v>12555</v>
      </c>
      <c r="K79" s="387">
        <v>16228</v>
      </c>
      <c r="L79" s="388">
        <v>3349</v>
      </c>
      <c r="M79" s="363">
        <v>6822</v>
      </c>
      <c r="N79" s="388">
        <v>11529</v>
      </c>
      <c r="O79" s="387">
        <v>15208</v>
      </c>
    </row>
    <row r="80" spans="1:15" ht="3" customHeight="1">
      <c r="A80" s="316"/>
      <c r="B80" s="338"/>
      <c r="C80" s="317"/>
      <c r="D80" s="388"/>
      <c r="E80" s="363"/>
      <c r="F80" s="388"/>
      <c r="G80" s="387"/>
      <c r="H80" s="388"/>
      <c r="I80" s="363"/>
      <c r="J80" s="388"/>
      <c r="K80" s="387"/>
      <c r="L80" s="388"/>
      <c r="M80" s="363"/>
      <c r="N80" s="388"/>
      <c r="O80" s="387">
        <v>15208</v>
      </c>
    </row>
    <row r="81" spans="1:15" ht="12.75">
      <c r="A81" s="360" t="s">
        <v>141</v>
      </c>
      <c r="B81" s="316"/>
      <c r="C81" s="317"/>
      <c r="D81" s="353">
        <f aca="true" t="shared" si="10" ref="D81:J81">+D77+D79</f>
        <v>7837</v>
      </c>
      <c r="E81" s="330">
        <f t="shared" si="10"/>
        <v>15796</v>
      </c>
      <c r="F81" s="353">
        <f t="shared" si="10"/>
        <v>25135</v>
      </c>
      <c r="G81" s="331">
        <f t="shared" si="10"/>
        <v>33148</v>
      </c>
      <c r="H81" s="353">
        <f t="shared" si="10"/>
        <v>8217</v>
      </c>
      <c r="I81" s="330">
        <f t="shared" si="10"/>
        <v>16870</v>
      </c>
      <c r="J81" s="353">
        <f t="shared" si="10"/>
        <v>26400</v>
      </c>
      <c r="K81" s="331">
        <f>+K77+K79</f>
        <v>34442</v>
      </c>
      <c r="L81" s="353">
        <f>+L77+L79</f>
        <v>7448</v>
      </c>
      <c r="M81" s="330">
        <f>+M77+M79</f>
        <v>15212</v>
      </c>
      <c r="N81" s="353">
        <f>+N77+N79</f>
        <v>24768</v>
      </c>
      <c r="O81" s="331">
        <f>+O77+O79</f>
        <v>32874</v>
      </c>
    </row>
    <row r="82" spans="1:15" s="332" customFormat="1" ht="12.75" hidden="1">
      <c r="A82" s="338"/>
      <c r="B82" s="316"/>
      <c r="C82" s="317"/>
      <c r="D82" s="389"/>
      <c r="E82" s="363"/>
      <c r="F82" s="389"/>
      <c r="G82" s="387"/>
      <c r="H82" s="389"/>
      <c r="I82" s="363"/>
      <c r="J82" s="389"/>
      <c r="K82" s="387"/>
      <c r="L82" s="389"/>
      <c r="M82" s="363"/>
      <c r="N82" s="389"/>
      <c r="O82" s="387"/>
    </row>
    <row r="83" spans="1:15" s="332" customFormat="1" ht="12.75">
      <c r="A83" s="381" t="s">
        <v>43</v>
      </c>
      <c r="B83" s="334"/>
      <c r="C83" s="317"/>
      <c r="D83" s="389">
        <v>2391</v>
      </c>
      <c r="E83" s="363">
        <v>5237</v>
      </c>
      <c r="F83" s="389">
        <v>8137</v>
      </c>
      <c r="G83" s="387">
        <v>10815</v>
      </c>
      <c r="H83" s="389">
        <v>2812</v>
      </c>
      <c r="I83" s="363">
        <v>5734</v>
      </c>
      <c r="J83" s="389">
        <v>10535</v>
      </c>
      <c r="K83" s="387">
        <v>13736</v>
      </c>
      <c r="L83" s="389">
        <v>1810</v>
      </c>
      <c r="M83" s="363">
        <v>4648</v>
      </c>
      <c r="N83" s="389">
        <v>8770</v>
      </c>
      <c r="O83" s="387">
        <v>11370</v>
      </c>
    </row>
    <row r="84" spans="1:15" ht="12.75">
      <c r="A84" s="343" t="s">
        <v>142</v>
      </c>
      <c r="B84" s="344"/>
      <c r="C84" s="345"/>
      <c r="D84" s="346">
        <v>503</v>
      </c>
      <c r="E84" s="347">
        <v>1266</v>
      </c>
      <c r="F84" s="346">
        <v>2083</v>
      </c>
      <c r="G84" s="348">
        <v>3751</v>
      </c>
      <c r="H84" s="346">
        <v>788</v>
      </c>
      <c r="I84" s="347">
        <v>1404</v>
      </c>
      <c r="J84" s="346">
        <v>2688</v>
      </c>
      <c r="K84" s="348">
        <v>4913</v>
      </c>
      <c r="L84" s="349">
        <v>603</v>
      </c>
      <c r="M84" s="347">
        <v>1285</v>
      </c>
      <c r="N84" s="349">
        <v>1735</v>
      </c>
      <c r="O84" s="348">
        <v>4639</v>
      </c>
    </row>
    <row r="85" spans="1:15" ht="12.75">
      <c r="A85" s="333"/>
      <c r="C85" s="336"/>
      <c r="D85" s="383"/>
      <c r="E85" s="382"/>
      <c r="F85" s="383"/>
      <c r="G85" s="384"/>
      <c r="H85" s="383"/>
      <c r="I85" s="382"/>
      <c r="J85" s="383"/>
      <c r="K85" s="331"/>
      <c r="L85" s="383"/>
      <c r="M85" s="330"/>
      <c r="N85" s="329"/>
      <c r="O85" s="331"/>
    </row>
    <row r="86" spans="1:15" ht="12.75">
      <c r="A86" s="390" t="s">
        <v>150</v>
      </c>
      <c r="C86" s="333"/>
      <c r="D86" s="391"/>
      <c r="E86" s="392"/>
      <c r="F86" s="391"/>
      <c r="G86" s="393"/>
      <c r="H86" s="391"/>
      <c r="I86" s="392"/>
      <c r="J86" s="391"/>
      <c r="K86" s="393"/>
      <c r="L86" s="391"/>
      <c r="M86" s="392"/>
      <c r="N86" s="391"/>
      <c r="O86" s="393"/>
    </row>
    <row r="87" spans="1:15" ht="12.75">
      <c r="A87" s="394" t="s">
        <v>151</v>
      </c>
      <c r="B87" s="395"/>
      <c r="C87" s="355"/>
      <c r="D87" s="396">
        <v>259.35</v>
      </c>
      <c r="E87" s="397">
        <v>253.41</v>
      </c>
      <c r="F87" s="396">
        <v>247.77</v>
      </c>
      <c r="G87" s="398">
        <v>250.39</v>
      </c>
      <c r="H87" s="396">
        <v>292.82</v>
      </c>
      <c r="I87" s="397">
        <v>289.73</v>
      </c>
      <c r="J87" s="396">
        <v>283.14</v>
      </c>
      <c r="K87" s="398">
        <v>280.3</v>
      </c>
      <c r="L87" s="396">
        <v>269.9</v>
      </c>
      <c r="M87" s="397">
        <v>271.29</v>
      </c>
      <c r="N87" s="396">
        <v>275.7</v>
      </c>
      <c r="O87" s="398">
        <v>276.46</v>
      </c>
    </row>
    <row r="88" spans="1:15" ht="12.75">
      <c r="A88" s="399" t="s">
        <v>152</v>
      </c>
      <c r="B88" s="400"/>
      <c r="C88" s="343"/>
      <c r="D88" s="401">
        <v>4.23</v>
      </c>
      <c r="E88" s="402">
        <v>4.14</v>
      </c>
      <c r="F88" s="401">
        <v>4.05</v>
      </c>
      <c r="G88" s="403">
        <v>4.09</v>
      </c>
      <c r="H88" s="401">
        <v>4.77</v>
      </c>
      <c r="I88" s="402">
        <v>4.72</v>
      </c>
      <c r="J88" s="401">
        <v>4.62</v>
      </c>
      <c r="K88" s="403">
        <v>4.57</v>
      </c>
      <c r="L88" s="401">
        <v>4.4</v>
      </c>
      <c r="M88" s="402">
        <v>4.42</v>
      </c>
      <c r="N88" s="401">
        <v>4.48</v>
      </c>
      <c r="O88" s="403">
        <v>4.5</v>
      </c>
    </row>
    <row r="89" spans="1:15" s="332" customFormat="1" ht="12.75">
      <c r="A89" s="318"/>
      <c r="B89" s="297"/>
      <c r="C89" s="315"/>
      <c r="D89" s="383"/>
      <c r="E89" s="382"/>
      <c r="F89" s="383"/>
      <c r="G89" s="384"/>
      <c r="H89" s="383"/>
      <c r="I89" s="382"/>
      <c r="J89" s="383"/>
      <c r="K89" s="384"/>
      <c r="L89" s="383"/>
      <c r="M89" s="382"/>
      <c r="N89" s="383"/>
      <c r="O89" s="384"/>
    </row>
    <row r="90" spans="1:15" s="332" customFormat="1" ht="12.75">
      <c r="A90" s="355"/>
      <c r="B90" s="351"/>
      <c r="C90" s="352"/>
      <c r="D90" s="353"/>
      <c r="E90" s="330"/>
      <c r="F90" s="353"/>
      <c r="G90" s="331"/>
      <c r="H90" s="353"/>
      <c r="I90" s="330"/>
      <c r="J90" s="353"/>
      <c r="K90" s="331"/>
      <c r="L90" s="353"/>
      <c r="M90" s="330"/>
      <c r="N90" s="353"/>
      <c r="O90" s="331"/>
    </row>
    <row r="91" spans="1:15" s="332" customFormat="1" ht="12.75">
      <c r="A91" s="355"/>
      <c r="B91" s="351"/>
      <c r="C91" s="352"/>
      <c r="D91" s="353"/>
      <c r="E91" s="358"/>
      <c r="F91" s="353"/>
      <c r="G91" s="359"/>
      <c r="H91" s="353"/>
      <c r="I91" s="358"/>
      <c r="J91" s="353"/>
      <c r="K91" s="359"/>
      <c r="L91" s="353"/>
      <c r="M91" s="358"/>
      <c r="N91" s="353"/>
      <c r="O91" s="359"/>
    </row>
    <row r="92" spans="1:15" ht="12.75">
      <c r="A92" s="355"/>
      <c r="B92" s="351"/>
      <c r="C92" s="352"/>
      <c r="D92" s="353"/>
      <c r="E92" s="358"/>
      <c r="F92" s="353"/>
      <c r="G92" s="359"/>
      <c r="H92" s="353"/>
      <c r="I92" s="358"/>
      <c r="J92" s="353"/>
      <c r="K92" s="359"/>
      <c r="L92" s="353"/>
      <c r="M92" s="358"/>
      <c r="N92" s="353"/>
      <c r="O92" s="359"/>
    </row>
    <row r="93" spans="1:15" ht="12.75">
      <c r="A93" s="333"/>
      <c r="C93" s="336"/>
      <c r="D93" s="383"/>
      <c r="E93" s="382"/>
      <c r="F93" s="383"/>
      <c r="G93" s="384"/>
      <c r="H93" s="383"/>
      <c r="I93" s="382"/>
      <c r="J93" s="383"/>
      <c r="K93" s="384"/>
      <c r="L93" s="383"/>
      <c r="M93" s="382"/>
      <c r="N93" s="383"/>
      <c r="O93" s="384"/>
    </row>
    <row r="94" spans="1:15" ht="12.75">
      <c r="A94" s="357"/>
      <c r="C94" s="336"/>
      <c r="D94" s="404"/>
      <c r="E94" s="382"/>
      <c r="F94" s="404"/>
      <c r="G94" s="384"/>
      <c r="H94" s="404"/>
      <c r="I94" s="382"/>
      <c r="J94" s="404"/>
      <c r="K94" s="384"/>
      <c r="L94" s="404"/>
      <c r="M94" s="382"/>
      <c r="N94" s="404"/>
      <c r="O94" s="384"/>
    </row>
  </sheetData>
  <sheetProtection/>
  <printOptions/>
  <pageMargins left="0.75" right="0.75" top="1" bottom="1" header="0.5" footer="0.5"/>
  <pageSetup horizontalDpi="1200" verticalDpi="1200" orientation="portrait" paperSize="9" scale="53" r:id="rId1"/>
  <colBreaks count="1" manualBreakCount="1">
    <brk id="7" max="87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M320"/>
  <sheetViews>
    <sheetView tabSelected="1" zoomScaleSheetLayoutView="50" zoomScalePageLayoutView="0" workbookViewId="0" topLeftCell="A1">
      <pane xSplit="1" ySplit="3" topLeftCell="G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M2" sqref="M2"/>
    </sheetView>
  </sheetViews>
  <sheetFormatPr defaultColWidth="9.140625" defaultRowHeight="12.75"/>
  <cols>
    <col min="1" max="1" width="62.57421875" style="241" customWidth="1"/>
    <col min="2" max="2" width="13.7109375" style="415" customWidth="1"/>
    <col min="3" max="5" width="13.7109375" style="241" customWidth="1"/>
    <col min="6" max="6" width="13.7109375" style="415" customWidth="1"/>
    <col min="7" max="9" width="13.7109375" style="241" customWidth="1"/>
    <col min="10" max="10" width="13.7109375" style="415" customWidth="1"/>
    <col min="11" max="13" width="13.7109375" style="241" customWidth="1"/>
    <col min="14" max="16384" width="9.140625" style="415" customWidth="1"/>
  </cols>
  <sheetData>
    <row r="1" spans="1:13" s="409" customFormat="1" ht="18.75">
      <c r="A1" s="405" t="s">
        <v>153</v>
      </c>
      <c r="B1" s="406" t="s">
        <v>154</v>
      </c>
      <c r="C1" s="406" t="s">
        <v>155</v>
      </c>
      <c r="D1" s="407" t="s">
        <v>156</v>
      </c>
      <c r="E1" s="408" t="s">
        <v>157</v>
      </c>
      <c r="F1" s="406" t="s">
        <v>158</v>
      </c>
      <c r="G1" s="406" t="s">
        <v>159</v>
      </c>
      <c r="H1" s="407" t="s">
        <v>160</v>
      </c>
      <c r="I1" s="408" t="s">
        <v>161</v>
      </c>
      <c r="J1" s="406" t="s">
        <v>162</v>
      </c>
      <c r="K1" s="406" t="s">
        <v>163</v>
      </c>
      <c r="L1" s="407" t="s">
        <v>164</v>
      </c>
      <c r="M1" s="408" t="s">
        <v>252</v>
      </c>
    </row>
    <row r="2" spans="1:13" s="413" customFormat="1" ht="1.5" customHeight="1">
      <c r="A2" s="410"/>
      <c r="B2" s="411"/>
      <c r="C2" s="411"/>
      <c r="D2" s="16"/>
      <c r="E2" s="412"/>
      <c r="F2" s="411"/>
      <c r="G2" s="411"/>
      <c r="H2" s="16"/>
      <c r="I2" s="412"/>
      <c r="J2" s="411"/>
      <c r="K2" s="411"/>
      <c r="L2" s="16"/>
      <c r="M2" s="412"/>
    </row>
    <row r="3" spans="1:13" s="413" customFormat="1" ht="15.75">
      <c r="A3" s="410" t="s">
        <v>165</v>
      </c>
      <c r="B3" s="16" t="s">
        <v>7</v>
      </c>
      <c r="C3" s="16" t="s">
        <v>7</v>
      </c>
      <c r="D3" s="16" t="s">
        <v>7</v>
      </c>
      <c r="E3" s="18" t="s">
        <v>7</v>
      </c>
      <c r="F3" s="16" t="s">
        <v>7</v>
      </c>
      <c r="G3" s="16" t="s">
        <v>7</v>
      </c>
      <c r="H3" s="16" t="s">
        <v>7</v>
      </c>
      <c r="I3" s="18" t="s">
        <v>7</v>
      </c>
      <c r="J3" s="16"/>
      <c r="K3" s="16"/>
      <c r="L3" s="16"/>
      <c r="M3" s="18"/>
    </row>
    <row r="4" spans="1:13" ht="12.75" customHeight="1">
      <c r="A4" s="414"/>
      <c r="C4" s="416"/>
      <c r="D4" s="417"/>
      <c r="E4" s="418"/>
      <c r="G4" s="416"/>
      <c r="H4" s="417"/>
      <c r="I4" s="418"/>
      <c r="K4" s="416"/>
      <c r="L4" s="417"/>
      <c r="M4" s="418"/>
    </row>
    <row r="5" spans="1:13" ht="12.75" customHeight="1">
      <c r="A5" s="419" t="s">
        <v>166</v>
      </c>
      <c r="B5" s="420">
        <v>0.424</v>
      </c>
      <c r="C5" s="421">
        <v>0.43</v>
      </c>
      <c r="D5" s="420">
        <v>0.425</v>
      </c>
      <c r="E5" s="422">
        <v>0.399</v>
      </c>
      <c r="F5" s="420">
        <v>0.405</v>
      </c>
      <c r="G5" s="421">
        <v>0.409</v>
      </c>
      <c r="H5" s="420">
        <v>0.421</v>
      </c>
      <c r="I5" s="422">
        <v>0.387</v>
      </c>
      <c r="J5" s="420">
        <v>0.391</v>
      </c>
      <c r="K5" s="421">
        <v>0.401</v>
      </c>
      <c r="L5" s="420">
        <v>0.413</v>
      </c>
      <c r="M5" s="422">
        <v>0.349</v>
      </c>
    </row>
    <row r="6" spans="1:13" ht="12.75" customHeight="1">
      <c r="A6" s="419" t="s">
        <v>167</v>
      </c>
      <c r="B6" s="420">
        <v>0.252</v>
      </c>
      <c r="C6" s="421">
        <v>0.264</v>
      </c>
      <c r="D6" s="420">
        <v>0.268</v>
      </c>
      <c r="E6" s="422">
        <v>0.241</v>
      </c>
      <c r="F6" s="420">
        <v>0.25</v>
      </c>
      <c r="G6" s="421">
        <v>0.25</v>
      </c>
      <c r="H6" s="420">
        <v>0.262</v>
      </c>
      <c r="I6" s="422">
        <v>0.228</v>
      </c>
      <c r="J6" s="420">
        <v>0.227</v>
      </c>
      <c r="K6" s="421">
        <v>0.235</v>
      </c>
      <c r="L6" s="420">
        <v>0.249</v>
      </c>
      <c r="M6" s="422">
        <v>0.184</v>
      </c>
    </row>
    <row r="7" spans="1:13" ht="12.75" customHeight="1">
      <c r="A7" s="419" t="s">
        <v>168</v>
      </c>
      <c r="B7" s="420">
        <v>0.136</v>
      </c>
      <c r="C7" s="421">
        <v>0.16</v>
      </c>
      <c r="D7" s="420">
        <v>0.16</v>
      </c>
      <c r="E7" s="422">
        <v>0.138</v>
      </c>
      <c r="F7" s="420">
        <v>0.135</v>
      </c>
      <c r="G7" s="421">
        <v>0.139</v>
      </c>
      <c r="H7" s="420">
        <v>0.14</v>
      </c>
      <c r="I7" s="422">
        <v>0.121</v>
      </c>
      <c r="J7" s="420">
        <v>0.112</v>
      </c>
      <c r="K7" s="421">
        <v>0.109</v>
      </c>
      <c r="L7" s="420">
        <v>0.126</v>
      </c>
      <c r="M7" s="422">
        <v>0.106</v>
      </c>
    </row>
    <row r="8" spans="1:13" ht="12.75" customHeight="1">
      <c r="A8" s="419" t="s">
        <v>169</v>
      </c>
      <c r="B8" s="423">
        <v>0.078</v>
      </c>
      <c r="C8" s="424">
        <v>0.115</v>
      </c>
      <c r="D8" s="425">
        <v>0.115</v>
      </c>
      <c r="E8" s="422">
        <v>0.16</v>
      </c>
      <c r="F8" s="420">
        <v>0.125</v>
      </c>
      <c r="G8" s="421">
        <v>0.153</v>
      </c>
      <c r="H8" s="420">
        <v>0.149</v>
      </c>
      <c r="I8" s="422">
        <v>0.158</v>
      </c>
      <c r="J8" s="420">
        <v>0.107</v>
      </c>
      <c r="K8" s="421">
        <v>0.121</v>
      </c>
      <c r="L8" s="420">
        <v>0.12</v>
      </c>
      <c r="M8" s="422">
        <v>0.151</v>
      </c>
    </row>
    <row r="9" spans="1:13" ht="12.75" customHeight="1">
      <c r="A9" s="419" t="s">
        <v>170</v>
      </c>
      <c r="B9" s="420">
        <v>0.078</v>
      </c>
      <c r="C9" s="421">
        <v>0.095</v>
      </c>
      <c r="D9" s="420">
        <v>0.095</v>
      </c>
      <c r="E9" s="422">
        <v>0.081</v>
      </c>
      <c r="F9" s="420">
        <v>0.072</v>
      </c>
      <c r="G9" s="421">
        <v>0.077</v>
      </c>
      <c r="H9" s="420">
        <v>0.077</v>
      </c>
      <c r="I9" s="422">
        <v>0.067</v>
      </c>
      <c r="J9" s="420">
        <v>0.057</v>
      </c>
      <c r="K9" s="421">
        <v>0.056</v>
      </c>
      <c r="L9" s="420">
        <v>0.067</v>
      </c>
      <c r="M9" s="422">
        <v>0.057</v>
      </c>
    </row>
    <row r="10" spans="1:13" ht="12.75" customHeight="1">
      <c r="A10" s="419" t="s">
        <v>171</v>
      </c>
      <c r="B10" s="420">
        <v>0.168</v>
      </c>
      <c r="C10" s="421">
        <v>0.216</v>
      </c>
      <c r="D10" s="420">
        <v>0.209</v>
      </c>
      <c r="E10" s="422">
        <v>0.177</v>
      </c>
      <c r="F10" s="425">
        <v>0.155</v>
      </c>
      <c r="G10" s="421">
        <v>0.171</v>
      </c>
      <c r="H10" s="420">
        <v>0.168</v>
      </c>
      <c r="I10" s="422">
        <v>0.145</v>
      </c>
      <c r="J10" s="420">
        <v>0.121</v>
      </c>
      <c r="K10" s="421">
        <v>0.124</v>
      </c>
      <c r="L10" s="420">
        <v>0.143</v>
      </c>
      <c r="M10" s="422">
        <v>0.12</v>
      </c>
    </row>
    <row r="11" spans="1:13" ht="12.75" customHeight="1">
      <c r="A11" s="419" t="s">
        <v>96</v>
      </c>
      <c r="B11" s="417">
        <v>238670</v>
      </c>
      <c r="C11" s="426">
        <v>289482</v>
      </c>
      <c r="D11" s="417">
        <v>271160</v>
      </c>
      <c r="E11" s="427">
        <v>253692</v>
      </c>
      <c r="F11" s="417">
        <v>217780</v>
      </c>
      <c r="G11" s="426">
        <v>311882</v>
      </c>
      <c r="H11" s="417">
        <v>284272</v>
      </c>
      <c r="I11" s="427">
        <v>269429</v>
      </c>
      <c r="J11" s="417">
        <v>265301</v>
      </c>
      <c r="K11" s="426">
        <v>297050</v>
      </c>
      <c r="L11" s="417">
        <v>278414</v>
      </c>
      <c r="M11" s="427">
        <v>289386</v>
      </c>
    </row>
    <row r="12" spans="1:13" ht="12.75" customHeight="1">
      <c r="A12" s="419" t="s">
        <v>172</v>
      </c>
      <c r="B12" s="420">
        <v>0.281</v>
      </c>
      <c r="C12" s="421">
        <v>0.346</v>
      </c>
      <c r="D12" s="420">
        <v>0.323</v>
      </c>
      <c r="E12" s="422">
        <v>0.297</v>
      </c>
      <c r="F12" s="425">
        <v>0.249</v>
      </c>
      <c r="G12" s="424">
        <v>0.355</v>
      </c>
      <c r="H12" s="420">
        <v>0.323</v>
      </c>
      <c r="I12" s="422">
        <v>0.308</v>
      </c>
      <c r="J12" s="420">
        <v>0.3</v>
      </c>
      <c r="K12" s="421">
        <v>0.341</v>
      </c>
      <c r="L12" s="420">
        <v>0.323</v>
      </c>
      <c r="M12" s="422">
        <v>0.327</v>
      </c>
    </row>
    <row r="13" spans="1:13" ht="12.75" customHeight="1" thickBot="1">
      <c r="A13" s="428" t="s">
        <v>173</v>
      </c>
      <c r="B13" s="429">
        <v>10897</v>
      </c>
      <c r="C13" s="430">
        <v>10559</v>
      </c>
      <c r="D13" s="429">
        <v>10564</v>
      </c>
      <c r="E13" s="431">
        <v>10439</v>
      </c>
      <c r="F13" s="429">
        <v>10656</v>
      </c>
      <c r="G13" s="430">
        <v>10809</v>
      </c>
      <c r="H13" s="429">
        <v>10826</v>
      </c>
      <c r="I13" s="431">
        <v>10828</v>
      </c>
      <c r="J13" s="429">
        <v>10397</v>
      </c>
      <c r="K13" s="430">
        <v>10324</v>
      </c>
      <c r="L13" s="429">
        <v>10339</v>
      </c>
      <c r="M13" s="431">
        <v>10258</v>
      </c>
    </row>
    <row r="14" spans="1:13" s="413" customFormat="1" ht="12.75" customHeight="1" thickTop="1">
      <c r="A14" s="410"/>
      <c r="B14" s="432"/>
      <c r="C14" s="426"/>
      <c r="D14" s="417"/>
      <c r="E14" s="427"/>
      <c r="F14" s="415"/>
      <c r="G14" s="426"/>
      <c r="H14" s="417"/>
      <c r="I14" s="427"/>
      <c r="J14" s="415"/>
      <c r="K14" s="426"/>
      <c r="L14" s="417"/>
      <c r="M14" s="427"/>
    </row>
    <row r="15" spans="1:13" s="413" customFormat="1" ht="15.75">
      <c r="A15" s="433" t="s">
        <v>174</v>
      </c>
      <c r="B15" s="434"/>
      <c r="C15" s="435"/>
      <c r="D15" s="436"/>
      <c r="E15" s="437"/>
      <c r="F15" s="434"/>
      <c r="G15" s="435"/>
      <c r="H15" s="436"/>
      <c r="I15" s="437"/>
      <c r="J15" s="434"/>
      <c r="K15" s="435"/>
      <c r="L15" s="436"/>
      <c r="M15" s="437"/>
    </row>
    <row r="16" spans="1:13" ht="12.75" customHeight="1">
      <c r="A16" s="410"/>
      <c r="B16" s="417"/>
      <c r="C16" s="426"/>
      <c r="D16" s="417"/>
      <c r="E16" s="427"/>
      <c r="G16" s="426"/>
      <c r="H16" s="417"/>
      <c r="I16" s="427"/>
      <c r="K16" s="426"/>
      <c r="L16" s="417"/>
      <c r="M16" s="427"/>
    </row>
    <row r="17" spans="1:13" ht="12.75" customHeight="1">
      <c r="A17" s="410" t="s">
        <v>175</v>
      </c>
      <c r="B17" s="417"/>
      <c r="C17" s="426"/>
      <c r="D17" s="417"/>
      <c r="E17" s="438"/>
      <c r="G17" s="426"/>
      <c r="H17" s="417"/>
      <c r="I17" s="438"/>
      <c r="K17" s="426"/>
      <c r="L17" s="417"/>
      <c r="M17" s="438"/>
    </row>
    <row r="18" spans="1:13" ht="12.75" customHeight="1">
      <c r="A18" s="439"/>
      <c r="B18" s="417"/>
      <c r="C18" s="426"/>
      <c r="D18" s="417"/>
      <c r="E18" s="427"/>
      <c r="G18" s="426"/>
      <c r="H18" s="417"/>
      <c r="I18" s="427"/>
      <c r="K18" s="426"/>
      <c r="L18" s="417"/>
      <c r="M18" s="427"/>
    </row>
    <row r="19" spans="1:13" ht="12.75" customHeight="1">
      <c r="A19" s="439" t="s">
        <v>176</v>
      </c>
      <c r="B19" s="420"/>
      <c r="C19" s="421"/>
      <c r="D19" s="420"/>
      <c r="E19" s="422"/>
      <c r="G19" s="421"/>
      <c r="H19" s="420"/>
      <c r="I19" s="422"/>
      <c r="K19" s="421"/>
      <c r="L19" s="420"/>
      <c r="M19" s="422"/>
    </row>
    <row r="20" spans="1:13" ht="12.75" customHeight="1">
      <c r="A20" s="440" t="s">
        <v>177</v>
      </c>
      <c r="B20" s="441">
        <v>2030082</v>
      </c>
      <c r="C20" s="442">
        <v>1993518</v>
      </c>
      <c r="D20" s="441">
        <v>1956333</v>
      </c>
      <c r="E20" s="443">
        <v>1921486</v>
      </c>
      <c r="F20" s="441">
        <v>1879900</v>
      </c>
      <c r="G20" s="442">
        <v>1834759</v>
      </c>
      <c r="H20" s="441">
        <v>1788528</v>
      </c>
      <c r="I20" s="443">
        <v>1740619</v>
      </c>
      <c r="J20" s="441">
        <v>1707022</v>
      </c>
      <c r="K20" s="442">
        <v>1664808</v>
      </c>
      <c r="L20" s="441">
        <v>1623695</v>
      </c>
      <c r="M20" s="443">
        <v>1587192</v>
      </c>
    </row>
    <row r="21" spans="1:13" ht="12.75" customHeight="1">
      <c r="A21" s="440" t="s">
        <v>178</v>
      </c>
      <c r="B21" s="441">
        <v>18249</v>
      </c>
      <c r="C21" s="442">
        <v>18081</v>
      </c>
      <c r="D21" s="441">
        <v>17946</v>
      </c>
      <c r="E21" s="443">
        <v>16274</v>
      </c>
      <c r="F21" s="441">
        <v>15746</v>
      </c>
      <c r="G21" s="442">
        <v>15514</v>
      </c>
      <c r="H21" s="441">
        <v>15382</v>
      </c>
      <c r="I21" s="443">
        <v>14788</v>
      </c>
      <c r="J21" s="441">
        <v>12468</v>
      </c>
      <c r="K21" s="442">
        <v>12237</v>
      </c>
      <c r="L21" s="441">
        <v>12042</v>
      </c>
      <c r="M21" s="443">
        <v>11897</v>
      </c>
    </row>
    <row r="22" spans="1:13" ht="12.75" customHeight="1">
      <c r="A22" s="440" t="s">
        <v>179</v>
      </c>
      <c r="B22" s="441">
        <v>994214</v>
      </c>
      <c r="C22" s="442">
        <v>1862082</v>
      </c>
      <c r="D22" s="441">
        <v>2682371</v>
      </c>
      <c r="E22" s="443">
        <v>3550076</v>
      </c>
      <c r="F22" s="441">
        <v>867493</v>
      </c>
      <c r="G22" s="442">
        <v>1634194</v>
      </c>
      <c r="H22" s="441">
        <v>2353526</v>
      </c>
      <c r="I22" s="443">
        <v>3135892</v>
      </c>
      <c r="J22" s="441">
        <v>756288</v>
      </c>
      <c r="K22" s="442">
        <v>1448642</v>
      </c>
      <c r="L22" s="441">
        <v>2092115</v>
      </c>
      <c r="M22" s="443">
        <v>2762690</v>
      </c>
    </row>
    <row r="23" spans="1:13" s="448" customFormat="1" ht="12.75" customHeight="1">
      <c r="A23" s="444" t="s">
        <v>180</v>
      </c>
      <c r="B23" s="445">
        <v>162</v>
      </c>
      <c r="C23" s="446">
        <v>154</v>
      </c>
      <c r="D23" s="445">
        <v>150</v>
      </c>
      <c r="E23" s="447">
        <v>151</v>
      </c>
      <c r="F23" s="445">
        <v>169</v>
      </c>
      <c r="G23" s="446">
        <v>161</v>
      </c>
      <c r="H23" s="445">
        <v>157</v>
      </c>
      <c r="I23" s="447">
        <v>159</v>
      </c>
      <c r="J23" s="445">
        <v>164</v>
      </c>
      <c r="K23" s="446">
        <v>160</v>
      </c>
      <c r="L23" s="445">
        <v>158</v>
      </c>
      <c r="M23" s="447">
        <v>160</v>
      </c>
    </row>
    <row r="24" spans="1:13" s="448" customFormat="1" ht="12.75" customHeight="1">
      <c r="A24" s="444" t="s">
        <v>181</v>
      </c>
      <c r="B24" s="445">
        <v>3721</v>
      </c>
      <c r="C24" s="446">
        <v>3640</v>
      </c>
      <c r="D24" s="445">
        <v>3657</v>
      </c>
      <c r="E24" s="447">
        <v>3650</v>
      </c>
      <c r="F24" s="445">
        <v>3628</v>
      </c>
      <c r="G24" s="446">
        <v>3615</v>
      </c>
      <c r="H24" s="445">
        <v>3623</v>
      </c>
      <c r="I24" s="447">
        <v>3630</v>
      </c>
      <c r="J24" s="445">
        <v>3428</v>
      </c>
      <c r="K24" s="446">
        <v>3433</v>
      </c>
      <c r="L24" s="445">
        <v>3434</v>
      </c>
      <c r="M24" s="447">
        <v>3427</v>
      </c>
    </row>
    <row r="25" spans="1:13" ht="12.75" customHeight="1">
      <c r="A25" s="439"/>
      <c r="B25" s="417"/>
      <c r="C25" s="426"/>
      <c r="D25" s="417"/>
      <c r="E25" s="427"/>
      <c r="F25" s="449"/>
      <c r="G25" s="426"/>
      <c r="H25" s="417"/>
      <c r="I25" s="427"/>
      <c r="J25" s="449"/>
      <c r="K25" s="426"/>
      <c r="L25" s="417"/>
      <c r="M25" s="427"/>
    </row>
    <row r="26" spans="1:13" ht="12.75" customHeight="1">
      <c r="A26" s="439" t="s">
        <v>182</v>
      </c>
      <c r="C26" s="450"/>
      <c r="D26" s="420"/>
      <c r="E26" s="451"/>
      <c r="F26" s="449"/>
      <c r="G26" s="450"/>
      <c r="H26" s="420"/>
      <c r="I26" s="451"/>
      <c r="J26" s="449"/>
      <c r="K26" s="450"/>
      <c r="L26" s="420"/>
      <c r="M26" s="451"/>
    </row>
    <row r="27" spans="1:13" ht="12.75" customHeight="1">
      <c r="A27" s="452" t="s">
        <v>250</v>
      </c>
      <c r="B27" s="453">
        <v>0.543</v>
      </c>
      <c r="C27" s="454">
        <v>0.538</v>
      </c>
      <c r="D27" s="453">
        <v>0.535</v>
      </c>
      <c r="E27" s="455">
        <v>0.536</v>
      </c>
      <c r="F27" s="453">
        <v>0.542</v>
      </c>
      <c r="G27" s="454">
        <v>0.56</v>
      </c>
      <c r="H27" s="453">
        <v>0.57</v>
      </c>
      <c r="I27" s="455">
        <v>0.582</v>
      </c>
      <c r="J27" s="453">
        <v>0.6</v>
      </c>
      <c r="K27" s="454">
        <v>0.6</v>
      </c>
      <c r="L27" s="453">
        <v>0.61</v>
      </c>
      <c r="M27" s="455">
        <v>0.629</v>
      </c>
    </row>
    <row r="28" spans="1:13" ht="12.75" customHeight="1">
      <c r="A28" s="452" t="s">
        <v>251</v>
      </c>
      <c r="B28" s="453">
        <v>0.173</v>
      </c>
      <c r="C28" s="454">
        <v>0.173</v>
      </c>
      <c r="D28" s="453">
        <v>0.171</v>
      </c>
      <c r="E28" s="455">
        <v>0.178</v>
      </c>
      <c r="F28" s="453">
        <v>0.18</v>
      </c>
      <c r="G28" s="454">
        <v>0.19</v>
      </c>
      <c r="H28" s="453">
        <v>0.19</v>
      </c>
      <c r="I28" s="455">
        <v>0.186</v>
      </c>
      <c r="J28" s="453">
        <v>0.19</v>
      </c>
      <c r="K28" s="454">
        <v>0.19</v>
      </c>
      <c r="L28" s="453">
        <v>0.2</v>
      </c>
      <c r="M28" s="455">
        <v>0.2</v>
      </c>
    </row>
    <row r="29" spans="1:13" ht="12.75" customHeight="1">
      <c r="A29" s="440" t="s">
        <v>183</v>
      </c>
      <c r="B29" s="417">
        <v>397220</v>
      </c>
      <c r="C29" s="426">
        <v>399153</v>
      </c>
      <c r="D29" s="417">
        <v>400160</v>
      </c>
      <c r="E29" s="427">
        <v>404878</v>
      </c>
      <c r="F29" s="417">
        <v>417393</v>
      </c>
      <c r="G29" s="426">
        <v>422429</v>
      </c>
      <c r="H29" s="417">
        <v>427816</v>
      </c>
      <c r="I29" s="427">
        <v>435558</v>
      </c>
      <c r="J29" s="417">
        <v>446211</v>
      </c>
      <c r="K29" s="426">
        <v>448662</v>
      </c>
      <c r="L29" s="417">
        <v>452758</v>
      </c>
      <c r="M29" s="427">
        <v>462566</v>
      </c>
    </row>
    <row r="30" spans="1:13" ht="12.75" customHeight="1">
      <c r="A30" s="440" t="s">
        <v>184</v>
      </c>
      <c r="B30" s="417">
        <v>110194</v>
      </c>
      <c r="C30" s="426">
        <v>114711</v>
      </c>
      <c r="D30" s="417">
        <v>118652</v>
      </c>
      <c r="E30" s="427">
        <v>127683</v>
      </c>
      <c r="F30" s="417">
        <v>135645</v>
      </c>
      <c r="G30" s="426">
        <v>141193</v>
      </c>
      <c r="H30" s="417">
        <v>145472</v>
      </c>
      <c r="I30" s="427">
        <v>152878</v>
      </c>
      <c r="J30" s="417">
        <v>160110</v>
      </c>
      <c r="K30" s="426">
        <v>162493</v>
      </c>
      <c r="L30" s="417">
        <v>173118</v>
      </c>
      <c r="M30" s="427">
        <v>181056</v>
      </c>
    </row>
    <row r="31" spans="1:13" ht="12.75" customHeight="1">
      <c r="A31" s="440" t="s">
        <v>185</v>
      </c>
      <c r="B31" s="417">
        <v>0</v>
      </c>
      <c r="C31" s="426">
        <v>0</v>
      </c>
      <c r="D31" s="417">
        <v>0</v>
      </c>
      <c r="E31" s="427">
        <v>0</v>
      </c>
      <c r="F31" s="417">
        <v>0</v>
      </c>
      <c r="G31" s="426">
        <v>880</v>
      </c>
      <c r="H31" s="417">
        <v>2848</v>
      </c>
      <c r="I31" s="427">
        <v>7247</v>
      </c>
      <c r="J31" s="417">
        <v>10815</v>
      </c>
      <c r="K31" s="426">
        <v>13663</v>
      </c>
      <c r="L31" s="417">
        <v>15912</v>
      </c>
      <c r="M31" s="427">
        <v>19109</v>
      </c>
    </row>
    <row r="32" spans="1:13" s="448" customFormat="1" ht="12.75" customHeight="1">
      <c r="A32" s="444" t="s">
        <v>186</v>
      </c>
      <c r="B32" s="456">
        <f>+B29+B30</f>
        <v>507414</v>
      </c>
      <c r="C32" s="411">
        <f>+C29+C30</f>
        <v>513864</v>
      </c>
      <c r="D32" s="456">
        <f>+D29+D30</f>
        <v>518812</v>
      </c>
      <c r="E32" s="412">
        <f>+E29+E30</f>
        <v>532561</v>
      </c>
      <c r="F32" s="456">
        <f>+F29+F30</f>
        <v>553038</v>
      </c>
      <c r="G32" s="411">
        <v>564502</v>
      </c>
      <c r="H32" s="456">
        <v>576136</v>
      </c>
      <c r="I32" s="412">
        <f>+SUM(I29:I31)</f>
        <v>595683</v>
      </c>
      <c r="J32" s="456">
        <f>+SUM(J29:J31)</f>
        <v>617136</v>
      </c>
      <c r="K32" s="411">
        <f>+SUM(K29:K31)</f>
        <v>624818</v>
      </c>
      <c r="L32" s="456">
        <f>+SUM(L29:L31)</f>
        <v>641788</v>
      </c>
      <c r="M32" s="412">
        <f>+SUM(M29:M31)</f>
        <v>662731</v>
      </c>
    </row>
    <row r="33" spans="1:13" s="448" customFormat="1" ht="12.75" customHeight="1">
      <c r="A33" s="444" t="s">
        <v>187</v>
      </c>
      <c r="B33" s="456">
        <v>5416</v>
      </c>
      <c r="C33" s="411">
        <v>5256</v>
      </c>
      <c r="D33" s="456">
        <v>5181</v>
      </c>
      <c r="E33" s="412">
        <v>5103</v>
      </c>
      <c r="F33" s="456">
        <v>4680</v>
      </c>
      <c r="G33" s="411">
        <v>4570</v>
      </c>
      <c r="H33" s="456">
        <v>4496</v>
      </c>
      <c r="I33" s="412">
        <v>4427</v>
      </c>
      <c r="J33" s="456">
        <v>4142</v>
      </c>
      <c r="K33" s="411">
        <v>4040</v>
      </c>
      <c r="L33" s="456">
        <v>3983</v>
      </c>
      <c r="M33" s="412">
        <v>3944</v>
      </c>
    </row>
    <row r="34" spans="1:13" ht="12.75" customHeight="1">
      <c r="A34" s="419"/>
      <c r="B34" s="417"/>
      <c r="C34" s="426"/>
      <c r="D34" s="417"/>
      <c r="E34" s="427"/>
      <c r="F34" s="449"/>
      <c r="G34" s="426"/>
      <c r="H34" s="417"/>
      <c r="I34" s="427"/>
      <c r="J34" s="449"/>
      <c r="K34" s="426"/>
      <c r="L34" s="417"/>
      <c r="M34" s="427"/>
    </row>
    <row r="35" spans="1:13" s="448" customFormat="1" ht="12.75" customHeight="1">
      <c r="A35" s="439" t="s">
        <v>188</v>
      </c>
      <c r="B35" s="456"/>
      <c r="C35" s="411"/>
      <c r="D35" s="456"/>
      <c r="E35" s="412"/>
      <c r="F35" s="457"/>
      <c r="G35" s="411"/>
      <c r="H35" s="456"/>
      <c r="I35" s="412"/>
      <c r="J35" s="457"/>
      <c r="K35" s="411"/>
      <c r="L35" s="456"/>
      <c r="M35" s="412"/>
    </row>
    <row r="36" spans="1:13" ht="12.75" customHeight="1">
      <c r="A36" s="458" t="s">
        <v>189</v>
      </c>
      <c r="B36" s="441">
        <v>420408</v>
      </c>
      <c r="C36" s="442">
        <v>418102</v>
      </c>
      <c r="D36" s="441">
        <v>417329</v>
      </c>
      <c r="E36" s="443">
        <v>422936</v>
      </c>
      <c r="F36" s="441">
        <v>420825</v>
      </c>
      <c r="G36" s="442">
        <v>414002</v>
      </c>
      <c r="H36" s="441">
        <v>409197</v>
      </c>
      <c r="I36" s="443">
        <v>406841</v>
      </c>
      <c r="J36" s="441">
        <v>402911</v>
      </c>
      <c r="K36" s="442">
        <v>398767</v>
      </c>
      <c r="L36" s="441">
        <v>385884</v>
      </c>
      <c r="M36" s="443">
        <v>370212</v>
      </c>
    </row>
    <row r="37" spans="1:13" s="241" customFormat="1" ht="12.75" customHeight="1">
      <c r="A37" s="458" t="s">
        <v>190</v>
      </c>
      <c r="B37" s="441">
        <v>0</v>
      </c>
      <c r="C37" s="442">
        <v>0</v>
      </c>
      <c r="D37" s="441">
        <v>0</v>
      </c>
      <c r="E37" s="443">
        <v>5338</v>
      </c>
      <c r="F37" s="441">
        <v>47144</v>
      </c>
      <c r="G37" s="442">
        <v>87748</v>
      </c>
      <c r="H37" s="441">
        <v>121563</v>
      </c>
      <c r="I37" s="443">
        <v>156142</v>
      </c>
      <c r="J37" s="441">
        <v>196041</v>
      </c>
      <c r="K37" s="442">
        <v>221213</v>
      </c>
      <c r="L37" s="441">
        <v>236901</v>
      </c>
      <c r="M37" s="443">
        <v>254188</v>
      </c>
    </row>
    <row r="38" spans="1:13" s="241" customFormat="1" ht="12.75" customHeight="1">
      <c r="A38" s="458" t="s">
        <v>191</v>
      </c>
      <c r="B38" s="441">
        <v>12883</v>
      </c>
      <c r="C38" s="442">
        <v>15569</v>
      </c>
      <c r="D38" s="441">
        <v>18580</v>
      </c>
      <c r="E38" s="443">
        <v>28496</v>
      </c>
      <c r="F38" s="441">
        <v>37530</v>
      </c>
      <c r="G38" s="442">
        <v>44031</v>
      </c>
      <c r="H38" s="441">
        <v>53176</v>
      </c>
      <c r="I38" s="443">
        <v>67430</v>
      </c>
      <c r="J38" s="441">
        <v>78980</v>
      </c>
      <c r="K38" s="442">
        <v>87070</v>
      </c>
      <c r="L38" s="441">
        <v>102518</v>
      </c>
      <c r="M38" s="443">
        <v>124374</v>
      </c>
    </row>
    <row r="39" spans="1:13" s="413" customFormat="1" ht="12.75" customHeight="1">
      <c r="A39" s="459" t="s">
        <v>192</v>
      </c>
      <c r="B39" s="445">
        <f>+SUM(B36:B38)</f>
        <v>433291</v>
      </c>
      <c r="C39" s="446">
        <f>+SUM(C36:C38)</f>
        <v>433671</v>
      </c>
      <c r="D39" s="445">
        <f>+SUM(D36:D38)</f>
        <v>435909</v>
      </c>
      <c r="E39" s="447">
        <f>+SUM(E36:E38)</f>
        <v>456770</v>
      </c>
      <c r="F39" s="445">
        <f>+SUM(F36:F38)</f>
        <v>505499</v>
      </c>
      <c r="G39" s="446">
        <v>545781</v>
      </c>
      <c r="H39" s="445">
        <v>583936</v>
      </c>
      <c r="I39" s="447">
        <f>+SUM(I36:I38)</f>
        <v>630413</v>
      </c>
      <c r="J39" s="445">
        <f>+SUM(J36:J38)</f>
        <v>677932</v>
      </c>
      <c r="K39" s="446">
        <f>+SUM(K36:K38)</f>
        <v>707050</v>
      </c>
      <c r="L39" s="445">
        <f>+SUM(L36:L38)</f>
        <v>725303</v>
      </c>
      <c r="M39" s="447">
        <f>+SUM(M36:M38)</f>
        <v>748774</v>
      </c>
    </row>
    <row r="40" spans="1:13" s="413" customFormat="1" ht="12.75" customHeight="1">
      <c r="A40" s="460" t="s">
        <v>193</v>
      </c>
      <c r="B40" s="461">
        <v>3522</v>
      </c>
      <c r="C40" s="462">
        <v>3549</v>
      </c>
      <c r="D40" s="461">
        <v>3548</v>
      </c>
      <c r="E40" s="463">
        <v>3537</v>
      </c>
      <c r="F40" s="461">
        <v>3452</v>
      </c>
      <c r="G40" s="462">
        <v>3363</v>
      </c>
      <c r="H40" s="461">
        <v>3294</v>
      </c>
      <c r="I40" s="463">
        <v>3280</v>
      </c>
      <c r="J40" s="461">
        <v>2952</v>
      </c>
      <c r="K40" s="462">
        <v>2894</v>
      </c>
      <c r="L40" s="461">
        <v>2953</v>
      </c>
      <c r="M40" s="463">
        <v>2949</v>
      </c>
    </row>
    <row r="41" spans="1:13" s="241" customFormat="1" ht="12.75" customHeight="1">
      <c r="A41" s="419"/>
      <c r="B41" s="417"/>
      <c r="C41" s="426"/>
      <c r="D41" s="417"/>
      <c r="E41" s="427"/>
      <c r="F41" s="449"/>
      <c r="G41" s="426"/>
      <c r="H41" s="417"/>
      <c r="I41" s="427"/>
      <c r="J41" s="449"/>
      <c r="K41" s="426"/>
      <c r="L41" s="417"/>
      <c r="M41" s="427"/>
    </row>
    <row r="42" spans="1:13" s="241" customFormat="1" ht="12.75" customHeight="1">
      <c r="A42" s="410" t="s">
        <v>194</v>
      </c>
      <c r="B42" s="417"/>
      <c r="C42" s="426"/>
      <c r="D42" s="417"/>
      <c r="E42" s="427"/>
      <c r="F42" s="449"/>
      <c r="G42" s="426"/>
      <c r="H42" s="417"/>
      <c r="I42" s="427"/>
      <c r="J42" s="449"/>
      <c r="K42" s="426"/>
      <c r="L42" s="417"/>
      <c r="M42" s="427"/>
    </row>
    <row r="43" spans="1:13" s="241" customFormat="1" ht="12.75" customHeight="1">
      <c r="A43" s="419"/>
      <c r="B43" s="417"/>
      <c r="C43" s="426"/>
      <c r="D43" s="417"/>
      <c r="E43" s="427"/>
      <c r="F43" s="449"/>
      <c r="G43" s="426"/>
      <c r="H43" s="417"/>
      <c r="I43" s="427"/>
      <c r="J43" s="449"/>
      <c r="K43" s="426"/>
      <c r="L43" s="417"/>
      <c r="M43" s="427"/>
    </row>
    <row r="44" spans="1:13" s="413" customFormat="1" ht="12.75" customHeight="1">
      <c r="A44" s="439" t="s">
        <v>249</v>
      </c>
      <c r="B44" s="464">
        <v>1.118</v>
      </c>
      <c r="C44" s="465">
        <v>1.149</v>
      </c>
      <c r="D44" s="464">
        <v>1.172</v>
      </c>
      <c r="E44" s="466">
        <v>1.218</v>
      </c>
      <c r="F44" s="464">
        <v>1.208</v>
      </c>
      <c r="G44" s="465">
        <v>1.186</v>
      </c>
      <c r="H44" s="464">
        <v>1.176</v>
      </c>
      <c r="I44" s="466">
        <v>1.177</v>
      </c>
      <c r="J44" s="464">
        <v>1.187</v>
      </c>
      <c r="K44" s="465">
        <v>1.186</v>
      </c>
      <c r="L44" s="464">
        <v>1.183</v>
      </c>
      <c r="M44" s="466">
        <v>1.202</v>
      </c>
    </row>
    <row r="45" spans="1:13" s="413" customFormat="1" ht="12.75" customHeight="1">
      <c r="A45" s="439" t="s">
        <v>195</v>
      </c>
      <c r="B45" s="464">
        <v>0.439</v>
      </c>
      <c r="C45" s="465">
        <v>0.4403</v>
      </c>
      <c r="D45" s="464">
        <v>0.438</v>
      </c>
      <c r="E45" s="466">
        <v>0.439</v>
      </c>
      <c r="F45" s="464">
        <v>0.4415</v>
      </c>
      <c r="G45" s="465">
        <v>0.442</v>
      </c>
      <c r="H45" s="464">
        <v>0.442</v>
      </c>
      <c r="I45" s="466">
        <v>0.434</v>
      </c>
      <c r="J45" s="464">
        <v>0.431</v>
      </c>
      <c r="K45" s="465">
        <v>0.432</v>
      </c>
      <c r="L45" s="464">
        <v>0.435</v>
      </c>
      <c r="M45" s="466">
        <v>0.4336</v>
      </c>
    </row>
    <row r="46" spans="1:13" s="413" customFormat="1" ht="12.75" customHeight="1">
      <c r="A46" s="439" t="s">
        <v>196</v>
      </c>
      <c r="B46" s="445">
        <v>4295724</v>
      </c>
      <c r="C46" s="467">
        <v>4430275</v>
      </c>
      <c r="D46" s="445">
        <v>4477670</v>
      </c>
      <c r="E46" s="468">
        <v>4648323</v>
      </c>
      <c r="F46" s="445">
        <v>4617865</v>
      </c>
      <c r="G46" s="467">
        <v>4505690</v>
      </c>
      <c r="H46" s="445">
        <v>4444828</v>
      </c>
      <c r="I46" s="468">
        <v>4343672</v>
      </c>
      <c r="J46" s="445">
        <v>4356409</v>
      </c>
      <c r="K46" s="467">
        <v>4361901</v>
      </c>
      <c r="L46" s="445">
        <v>4370456</v>
      </c>
      <c r="M46" s="468">
        <v>4416312</v>
      </c>
    </row>
    <row r="47" spans="1:13" s="241" customFormat="1" ht="12.75" customHeight="1">
      <c r="A47" s="440" t="s">
        <v>197</v>
      </c>
      <c r="B47" s="469">
        <v>0.282</v>
      </c>
      <c r="C47" s="470">
        <v>0.281</v>
      </c>
      <c r="D47" s="469">
        <v>0.289</v>
      </c>
      <c r="E47" s="438">
        <v>0.291</v>
      </c>
      <c r="F47" s="469">
        <v>0.299</v>
      </c>
      <c r="G47" s="470">
        <v>0.309</v>
      </c>
      <c r="H47" s="469">
        <v>0.324</v>
      </c>
      <c r="I47" s="438">
        <v>0.352</v>
      </c>
      <c r="J47" s="469">
        <v>0.364</v>
      </c>
      <c r="K47" s="470">
        <v>0.37</v>
      </c>
      <c r="L47" s="469">
        <v>0.379</v>
      </c>
      <c r="M47" s="438">
        <v>0.39</v>
      </c>
    </row>
    <row r="48" spans="1:13" s="413" customFormat="1" ht="12.75" customHeight="1">
      <c r="A48" s="439" t="s">
        <v>198</v>
      </c>
      <c r="B48" s="471">
        <v>125</v>
      </c>
      <c r="C48" s="472">
        <v>126</v>
      </c>
      <c r="D48" s="471">
        <v>126</v>
      </c>
      <c r="E48" s="473">
        <v>127</v>
      </c>
      <c r="F48" s="471">
        <v>119</v>
      </c>
      <c r="G48" s="472">
        <v>122</v>
      </c>
      <c r="H48" s="445">
        <v>124</v>
      </c>
      <c r="I48" s="468">
        <v>126</v>
      </c>
      <c r="J48" s="445">
        <v>131</v>
      </c>
      <c r="K48" s="467">
        <v>134</v>
      </c>
      <c r="L48" s="445">
        <v>137</v>
      </c>
      <c r="M48" s="468">
        <v>138</v>
      </c>
    </row>
    <row r="49" spans="1:13" s="413" customFormat="1" ht="12.75" customHeight="1">
      <c r="A49" s="439" t="s">
        <v>199</v>
      </c>
      <c r="B49" s="471">
        <v>3377</v>
      </c>
      <c r="C49" s="472">
        <v>3387</v>
      </c>
      <c r="D49" s="471">
        <v>3415</v>
      </c>
      <c r="E49" s="473">
        <v>3397</v>
      </c>
      <c r="F49" s="471">
        <v>2987</v>
      </c>
      <c r="G49" s="472">
        <v>3090</v>
      </c>
      <c r="H49" s="445">
        <v>3141</v>
      </c>
      <c r="I49" s="468">
        <v>3164</v>
      </c>
      <c r="J49" s="445">
        <v>3042</v>
      </c>
      <c r="K49" s="467">
        <v>3144</v>
      </c>
      <c r="L49" s="445">
        <v>3223</v>
      </c>
      <c r="M49" s="468">
        <v>3239</v>
      </c>
    </row>
    <row r="50" spans="1:13" s="241" customFormat="1" ht="12.75" customHeight="1">
      <c r="A50" s="440" t="s">
        <v>200</v>
      </c>
      <c r="B50" s="474">
        <v>7248</v>
      </c>
      <c r="C50" s="475">
        <v>7323</v>
      </c>
      <c r="D50" s="474">
        <v>7335</v>
      </c>
      <c r="E50" s="476">
        <v>7265</v>
      </c>
      <c r="F50" s="474">
        <v>6483</v>
      </c>
      <c r="G50" s="475">
        <v>6551</v>
      </c>
      <c r="H50" s="441">
        <v>6534</v>
      </c>
      <c r="I50" s="477">
        <v>6454</v>
      </c>
      <c r="J50" s="441">
        <v>5812</v>
      </c>
      <c r="K50" s="478">
        <v>5903</v>
      </c>
      <c r="L50" s="441">
        <v>5982</v>
      </c>
      <c r="M50" s="477">
        <v>5956</v>
      </c>
    </row>
    <row r="51" spans="1:13" ht="12.75" customHeight="1">
      <c r="A51" s="440" t="s">
        <v>201</v>
      </c>
      <c r="B51" s="474">
        <v>1866</v>
      </c>
      <c r="C51" s="475">
        <v>1857</v>
      </c>
      <c r="D51" s="474">
        <v>1877</v>
      </c>
      <c r="E51" s="476">
        <v>1862</v>
      </c>
      <c r="F51" s="474">
        <v>1528</v>
      </c>
      <c r="G51" s="475">
        <v>1609</v>
      </c>
      <c r="H51" s="441">
        <v>1654</v>
      </c>
      <c r="I51" s="477">
        <v>1670</v>
      </c>
      <c r="J51" s="441">
        <v>1487</v>
      </c>
      <c r="K51" s="478">
        <v>1568</v>
      </c>
      <c r="L51" s="441">
        <v>1622</v>
      </c>
      <c r="M51" s="477">
        <v>1635</v>
      </c>
    </row>
    <row r="52" spans="1:13" s="413" customFormat="1" ht="12.75" customHeight="1">
      <c r="A52" s="439" t="s">
        <v>202</v>
      </c>
      <c r="B52" s="479">
        <v>0.167</v>
      </c>
      <c r="C52" s="480">
        <v>0.166</v>
      </c>
      <c r="D52" s="479">
        <v>0.167</v>
      </c>
      <c r="E52" s="481">
        <v>0.169</v>
      </c>
      <c r="F52" s="479">
        <v>0.203</v>
      </c>
      <c r="G52" s="480">
        <v>0.236</v>
      </c>
      <c r="H52" s="464">
        <v>0.241</v>
      </c>
      <c r="I52" s="466">
        <v>0.275</v>
      </c>
      <c r="J52" s="464">
        <v>0.204</v>
      </c>
      <c r="K52" s="465">
        <v>0.205</v>
      </c>
      <c r="L52" s="464">
        <v>0.205</v>
      </c>
      <c r="M52" s="466">
        <v>0.209934880040572</v>
      </c>
    </row>
    <row r="53" spans="1:13" ht="12.75" customHeight="1">
      <c r="A53" s="440" t="s">
        <v>203</v>
      </c>
      <c r="B53" s="482">
        <v>0.125</v>
      </c>
      <c r="C53" s="483">
        <v>0.115</v>
      </c>
      <c r="D53" s="482">
        <v>0.115</v>
      </c>
      <c r="E53" s="484">
        <v>0.121</v>
      </c>
      <c r="F53" s="482">
        <v>0.158</v>
      </c>
      <c r="G53" s="483">
        <v>0.161</v>
      </c>
      <c r="H53" s="469">
        <v>0.152</v>
      </c>
      <c r="I53" s="438">
        <v>0.151</v>
      </c>
      <c r="J53" s="469">
        <v>0.169</v>
      </c>
      <c r="K53" s="470">
        <v>0.172</v>
      </c>
      <c r="L53" s="469">
        <v>0.165</v>
      </c>
      <c r="M53" s="438">
        <v>0.159064946659054</v>
      </c>
    </row>
    <row r="54" spans="1:13" ht="12.75" customHeight="1">
      <c r="A54" s="440" t="s">
        <v>204</v>
      </c>
      <c r="B54" s="482">
        <v>0.184</v>
      </c>
      <c r="C54" s="483">
        <v>0.186</v>
      </c>
      <c r="D54" s="482">
        <v>0.188</v>
      </c>
      <c r="E54" s="484">
        <v>0.188</v>
      </c>
      <c r="F54" s="482">
        <v>0.222</v>
      </c>
      <c r="G54" s="483">
        <v>0.268</v>
      </c>
      <c r="H54" s="469">
        <v>0.28</v>
      </c>
      <c r="I54" s="438">
        <v>0.331</v>
      </c>
      <c r="J54" s="469">
        <v>0.223</v>
      </c>
      <c r="K54" s="470">
        <v>0.224</v>
      </c>
      <c r="L54" s="469">
        <v>0.229</v>
      </c>
      <c r="M54" s="438">
        <v>0.239967388932216</v>
      </c>
    </row>
    <row r="55" spans="1:13" ht="12.75" customHeight="1">
      <c r="A55" s="419" t="s">
        <v>205</v>
      </c>
      <c r="B55" s="482">
        <v>0.152</v>
      </c>
      <c r="C55" s="483">
        <v>0.147</v>
      </c>
      <c r="D55" s="482">
        <v>0.148</v>
      </c>
      <c r="E55" s="484">
        <v>0.152</v>
      </c>
      <c r="F55" s="482">
        <v>0.165</v>
      </c>
      <c r="G55" s="483">
        <v>0.163</v>
      </c>
      <c r="H55" s="469">
        <v>0.163</v>
      </c>
      <c r="I55" s="438">
        <v>0.167</v>
      </c>
      <c r="J55" s="469">
        <v>0.178</v>
      </c>
      <c r="K55" s="470">
        <v>0.179</v>
      </c>
      <c r="L55" s="469">
        <v>0.182</v>
      </c>
      <c r="M55" s="438">
        <v>0.18642445630077323</v>
      </c>
    </row>
    <row r="56" spans="1:13" ht="12.75" customHeight="1">
      <c r="A56" s="419" t="s">
        <v>206</v>
      </c>
      <c r="B56" s="474">
        <v>6909</v>
      </c>
      <c r="C56" s="475">
        <v>5180</v>
      </c>
      <c r="D56" s="474">
        <v>6076</v>
      </c>
      <c r="E56" s="476">
        <v>6813</v>
      </c>
      <c r="F56" s="474">
        <v>7515</v>
      </c>
      <c r="G56" s="475">
        <v>7564</v>
      </c>
      <c r="H56" s="441">
        <v>7434</v>
      </c>
      <c r="I56" s="477">
        <v>7680</v>
      </c>
      <c r="J56" s="441">
        <v>7529</v>
      </c>
      <c r="K56" s="478">
        <v>6972</v>
      </c>
      <c r="L56" s="441">
        <v>6701</v>
      </c>
      <c r="M56" s="477">
        <v>6570</v>
      </c>
    </row>
    <row r="57" spans="1:13" s="448" customFormat="1" ht="12.75" customHeight="1">
      <c r="A57" s="439" t="s">
        <v>207</v>
      </c>
      <c r="B57" s="485" t="s">
        <v>208</v>
      </c>
      <c r="C57" s="486" t="s">
        <v>208</v>
      </c>
      <c r="D57" s="485" t="s">
        <v>208</v>
      </c>
      <c r="E57" s="487">
        <v>182687</v>
      </c>
      <c r="F57" s="485">
        <v>194094</v>
      </c>
      <c r="G57" s="486">
        <v>220796</v>
      </c>
      <c r="H57" s="485">
        <v>268179</v>
      </c>
      <c r="I57" s="487">
        <v>326384</v>
      </c>
      <c r="J57" s="485">
        <v>357141</v>
      </c>
      <c r="K57" s="486">
        <v>393720</v>
      </c>
      <c r="L57" s="485">
        <v>425292</v>
      </c>
      <c r="M57" s="487">
        <v>488867</v>
      </c>
    </row>
    <row r="58" spans="1:13" ht="12.75" customHeight="1">
      <c r="A58" s="419" t="s">
        <v>209</v>
      </c>
      <c r="B58" s="488" t="s">
        <v>208</v>
      </c>
      <c r="C58" s="489" t="s">
        <v>208</v>
      </c>
      <c r="D58" s="488" t="s">
        <v>208</v>
      </c>
      <c r="E58" s="490">
        <v>0.534</v>
      </c>
      <c r="F58" s="491">
        <v>0.517</v>
      </c>
      <c r="G58" s="492">
        <v>0.49</v>
      </c>
      <c r="H58" s="491">
        <v>0.471</v>
      </c>
      <c r="I58" s="490">
        <v>0.459</v>
      </c>
      <c r="J58" s="491">
        <v>0.477</v>
      </c>
      <c r="K58" s="492">
        <v>0.489</v>
      </c>
      <c r="L58" s="491">
        <v>0.465</v>
      </c>
      <c r="M58" s="490">
        <v>0.4778</v>
      </c>
    </row>
    <row r="59" spans="1:13" ht="14.25" customHeight="1" thickBot="1">
      <c r="A59" s="428" t="s">
        <v>210</v>
      </c>
      <c r="B59" s="493" t="s">
        <v>208</v>
      </c>
      <c r="C59" s="494" t="s">
        <v>208</v>
      </c>
      <c r="D59" s="493" t="s">
        <v>208</v>
      </c>
      <c r="E59" s="495" t="s">
        <v>208</v>
      </c>
      <c r="F59" s="496">
        <v>0.567</v>
      </c>
      <c r="G59" s="497">
        <v>0.625</v>
      </c>
      <c r="H59" s="496">
        <v>0.625</v>
      </c>
      <c r="I59" s="498">
        <v>0.654</v>
      </c>
      <c r="J59" s="496">
        <v>0.655</v>
      </c>
      <c r="K59" s="497">
        <v>0.655</v>
      </c>
      <c r="L59" s="496">
        <v>0.654</v>
      </c>
      <c r="M59" s="498">
        <v>0.654</v>
      </c>
    </row>
    <row r="60" spans="1:13" ht="12.75" customHeight="1" thickTop="1">
      <c r="A60" s="439"/>
      <c r="B60" s="417"/>
      <c r="C60" s="426"/>
      <c r="D60" s="417"/>
      <c r="E60" s="427"/>
      <c r="F60" s="449"/>
      <c r="G60" s="426"/>
      <c r="H60" s="417"/>
      <c r="I60" s="427"/>
      <c r="J60" s="449"/>
      <c r="K60" s="426"/>
      <c r="L60" s="417"/>
      <c r="M60" s="427"/>
    </row>
    <row r="61" spans="1:13" ht="15.75" customHeight="1">
      <c r="A61" s="499" t="s">
        <v>211</v>
      </c>
      <c r="C61" s="426"/>
      <c r="D61" s="417"/>
      <c r="E61" s="427"/>
      <c r="F61" s="449"/>
      <c r="G61" s="426"/>
      <c r="H61" s="417"/>
      <c r="I61" s="427"/>
      <c r="J61" s="449"/>
      <c r="K61" s="426"/>
      <c r="L61" s="417"/>
      <c r="M61" s="427"/>
    </row>
    <row r="62" spans="1:13" s="241" customFormat="1" ht="12.75" customHeight="1">
      <c r="A62" s="439"/>
      <c r="B62" s="415"/>
      <c r="C62" s="450"/>
      <c r="D62" s="420"/>
      <c r="E62" s="451"/>
      <c r="F62" s="449"/>
      <c r="G62" s="450"/>
      <c r="H62" s="420"/>
      <c r="I62" s="451"/>
      <c r="J62" s="449"/>
      <c r="K62" s="450"/>
      <c r="L62" s="420"/>
      <c r="M62" s="451"/>
    </row>
    <row r="63" spans="1:13" s="241" customFormat="1" ht="12.75" customHeight="1">
      <c r="A63" s="410" t="s">
        <v>175</v>
      </c>
      <c r="B63" s="417"/>
      <c r="C63" s="426"/>
      <c r="D63" s="417"/>
      <c r="E63" s="427"/>
      <c r="F63" s="449"/>
      <c r="G63" s="426"/>
      <c r="H63" s="417"/>
      <c r="I63" s="427"/>
      <c r="J63" s="449"/>
      <c r="K63" s="426"/>
      <c r="L63" s="417"/>
      <c r="M63" s="427"/>
    </row>
    <row r="64" spans="1:13" s="241" customFormat="1" ht="12.75" customHeight="1">
      <c r="A64" s="419"/>
      <c r="B64" s="417"/>
      <c r="C64" s="426"/>
      <c r="D64" s="417"/>
      <c r="E64" s="427"/>
      <c r="F64" s="449"/>
      <c r="G64" s="426"/>
      <c r="H64" s="417"/>
      <c r="I64" s="427"/>
      <c r="J64" s="449"/>
      <c r="K64" s="426"/>
      <c r="L64" s="417"/>
      <c r="M64" s="427"/>
    </row>
    <row r="65" spans="1:13" s="241" customFormat="1" ht="12.75" customHeight="1">
      <c r="A65" s="439" t="s">
        <v>212</v>
      </c>
      <c r="B65" s="417"/>
      <c r="C65" s="426"/>
      <c r="D65" s="417"/>
      <c r="E65" s="427"/>
      <c r="F65" s="449"/>
      <c r="G65" s="426"/>
      <c r="H65" s="417"/>
      <c r="I65" s="427"/>
      <c r="J65" s="449"/>
      <c r="K65" s="426"/>
      <c r="L65" s="417"/>
      <c r="M65" s="427"/>
    </row>
    <row r="66" spans="1:13" s="241" customFormat="1" ht="12.75" customHeight="1">
      <c r="A66" s="440" t="s">
        <v>213</v>
      </c>
      <c r="B66" s="417">
        <v>115801</v>
      </c>
      <c r="C66" s="426">
        <v>114059</v>
      </c>
      <c r="D66" s="417">
        <v>112542</v>
      </c>
      <c r="E66" s="427">
        <v>110389</v>
      </c>
      <c r="F66" s="417">
        <v>107296</v>
      </c>
      <c r="G66" s="426">
        <v>104362</v>
      </c>
      <c r="H66" s="417">
        <v>102035</v>
      </c>
      <c r="I66" s="427">
        <v>100172</v>
      </c>
      <c r="J66" s="417">
        <v>93282</v>
      </c>
      <c r="K66" s="426">
        <v>90267</v>
      </c>
      <c r="L66" s="417">
        <v>88338</v>
      </c>
      <c r="M66" s="427">
        <v>86439</v>
      </c>
    </row>
    <row r="67" spans="1:13" s="241" customFormat="1" ht="12.75" customHeight="1">
      <c r="A67" s="440" t="s">
        <v>214</v>
      </c>
      <c r="B67" s="417">
        <v>6947</v>
      </c>
      <c r="C67" s="426">
        <v>6585</v>
      </c>
      <c r="D67" s="417">
        <v>6468</v>
      </c>
      <c r="E67" s="427">
        <v>6037</v>
      </c>
      <c r="F67" s="417">
        <v>5744</v>
      </c>
      <c r="G67" s="426">
        <v>5336</v>
      </c>
      <c r="H67" s="417">
        <v>4954</v>
      </c>
      <c r="I67" s="427">
        <v>4745</v>
      </c>
      <c r="J67" s="417">
        <v>4334</v>
      </c>
      <c r="K67" s="426">
        <v>3815</v>
      </c>
      <c r="L67" s="417">
        <v>3508</v>
      </c>
      <c r="M67" s="427">
        <v>3454</v>
      </c>
    </row>
    <row r="68" spans="1:13" s="241" customFormat="1" ht="12.75" customHeight="1">
      <c r="A68" s="440" t="s">
        <v>215</v>
      </c>
      <c r="B68" s="417">
        <v>295526</v>
      </c>
      <c r="C68" s="426">
        <v>292872</v>
      </c>
      <c r="D68" s="417">
        <v>290460</v>
      </c>
      <c r="E68" s="427">
        <v>288338</v>
      </c>
      <c r="F68" s="417">
        <v>284282</v>
      </c>
      <c r="G68" s="426">
        <v>280842</v>
      </c>
      <c r="H68" s="417">
        <v>276464</v>
      </c>
      <c r="I68" s="427">
        <v>270466</v>
      </c>
      <c r="J68" s="417">
        <v>250538</v>
      </c>
      <c r="K68" s="426">
        <v>246554</v>
      </c>
      <c r="L68" s="417">
        <v>240482</v>
      </c>
      <c r="M68" s="427">
        <v>236706</v>
      </c>
    </row>
    <row r="69" spans="1:13" s="413" customFormat="1" ht="12.75" customHeight="1">
      <c r="A69" s="439" t="s">
        <v>216</v>
      </c>
      <c r="B69" s="456">
        <v>418274</v>
      </c>
      <c r="C69" s="411">
        <v>413516</v>
      </c>
      <c r="D69" s="456">
        <v>409470</v>
      </c>
      <c r="E69" s="412">
        <v>404764</v>
      </c>
      <c r="F69" s="456">
        <v>397322</v>
      </c>
      <c r="G69" s="411">
        <v>390540</v>
      </c>
      <c r="H69" s="456">
        <v>383453</v>
      </c>
      <c r="I69" s="412">
        <f>+SUM(I66:I68)</f>
        <v>375383</v>
      </c>
      <c r="J69" s="456">
        <f>+SUM(J66:J68)</f>
        <v>348154</v>
      </c>
      <c r="K69" s="411">
        <f>+SUM(K66:K68)</f>
        <v>340636</v>
      </c>
      <c r="L69" s="456">
        <f>+SUM(L66:L68)</f>
        <v>332328</v>
      </c>
      <c r="M69" s="412">
        <f>+SUM(M66:M68)</f>
        <v>326599</v>
      </c>
    </row>
    <row r="70" spans="1:13" s="448" customFormat="1" ht="12.75" customHeight="1">
      <c r="A70" s="500" t="s">
        <v>179</v>
      </c>
      <c r="B70" s="456">
        <v>223548</v>
      </c>
      <c r="C70" s="411">
        <v>429457</v>
      </c>
      <c r="D70" s="456">
        <v>618348</v>
      </c>
      <c r="E70" s="412">
        <v>798157</v>
      </c>
      <c r="F70" s="456">
        <v>182232</v>
      </c>
      <c r="G70" s="411">
        <v>348171</v>
      </c>
      <c r="H70" s="456">
        <v>503372</v>
      </c>
      <c r="I70" s="412">
        <v>656372</v>
      </c>
      <c r="J70" s="456">
        <v>153198</v>
      </c>
      <c r="K70" s="411">
        <v>296885</v>
      </c>
      <c r="L70" s="456">
        <v>429408</v>
      </c>
      <c r="M70" s="412">
        <v>557319</v>
      </c>
    </row>
    <row r="71" spans="1:13" s="413" customFormat="1" ht="12.75" customHeight="1">
      <c r="A71" s="439" t="s">
        <v>217</v>
      </c>
      <c r="B71" s="448">
        <v>212</v>
      </c>
      <c r="C71" s="439">
        <v>203</v>
      </c>
      <c r="D71" s="448">
        <v>196</v>
      </c>
      <c r="E71" s="501">
        <v>191</v>
      </c>
      <c r="F71" s="448">
        <v>192</v>
      </c>
      <c r="G71" s="439">
        <v>185</v>
      </c>
      <c r="H71" s="448">
        <v>180</v>
      </c>
      <c r="I71" s="501">
        <v>178</v>
      </c>
      <c r="J71" s="448">
        <v>180</v>
      </c>
      <c r="K71" s="439">
        <v>178</v>
      </c>
      <c r="L71" s="448">
        <v>172</v>
      </c>
      <c r="M71" s="501">
        <v>176</v>
      </c>
    </row>
    <row r="72" spans="1:13" s="413" customFormat="1" ht="12.75" customHeight="1">
      <c r="A72" s="439" t="s">
        <v>218</v>
      </c>
      <c r="B72" s="456">
        <v>5589</v>
      </c>
      <c r="C72" s="411">
        <v>5488</v>
      </c>
      <c r="D72" s="456">
        <v>5486</v>
      </c>
      <c r="E72" s="412">
        <v>5457</v>
      </c>
      <c r="F72" s="456">
        <v>5333</v>
      </c>
      <c r="G72" s="411">
        <v>5297</v>
      </c>
      <c r="H72" s="456">
        <v>5229</v>
      </c>
      <c r="I72" s="412">
        <v>5162</v>
      </c>
      <c r="J72" s="456">
        <v>4935</v>
      </c>
      <c r="K72" s="411">
        <v>4818</v>
      </c>
      <c r="L72" s="456">
        <v>4746</v>
      </c>
      <c r="M72" s="412">
        <v>4880</v>
      </c>
    </row>
    <row r="73" spans="1:13" s="241" customFormat="1" ht="12.75" customHeight="1">
      <c r="A73" s="419"/>
      <c r="B73" s="417"/>
      <c r="C73" s="426"/>
      <c r="D73" s="417"/>
      <c r="E73" s="427"/>
      <c r="F73" s="417"/>
      <c r="G73" s="426"/>
      <c r="H73" s="417"/>
      <c r="I73" s="427"/>
      <c r="J73" s="417"/>
      <c r="K73" s="426"/>
      <c r="L73" s="417"/>
      <c r="M73" s="427"/>
    </row>
    <row r="74" spans="1:13" s="241" customFormat="1" ht="12.75" customHeight="1">
      <c r="A74" s="439" t="s">
        <v>182</v>
      </c>
      <c r="B74" s="417"/>
      <c r="C74" s="426"/>
      <c r="D74" s="417"/>
      <c r="E74" s="427"/>
      <c r="F74" s="417"/>
      <c r="G74" s="426"/>
      <c r="H74" s="417"/>
      <c r="I74" s="427"/>
      <c r="J74" s="417"/>
      <c r="K74" s="426"/>
      <c r="L74" s="417"/>
      <c r="M74" s="427"/>
    </row>
    <row r="75" spans="1:13" s="241" customFormat="1" ht="12.75" customHeight="1">
      <c r="A75" s="419" t="s">
        <v>219</v>
      </c>
      <c r="B75" s="417">
        <v>629</v>
      </c>
      <c r="C75" s="426">
        <v>609</v>
      </c>
      <c r="D75" s="417">
        <v>618</v>
      </c>
      <c r="E75" s="427">
        <v>617</v>
      </c>
      <c r="F75" s="417">
        <v>613</v>
      </c>
      <c r="G75" s="426">
        <v>571</v>
      </c>
      <c r="H75" s="417">
        <v>562</v>
      </c>
      <c r="I75" s="427">
        <v>558</v>
      </c>
      <c r="J75" s="417">
        <v>576</v>
      </c>
      <c r="K75" s="426">
        <v>591</v>
      </c>
      <c r="L75" s="417">
        <v>570</v>
      </c>
      <c r="M75" s="427">
        <v>564</v>
      </c>
    </row>
    <row r="76" spans="1:13" s="241" customFormat="1" ht="12.75" customHeight="1">
      <c r="A76" s="440" t="s">
        <v>183</v>
      </c>
      <c r="B76" s="417">
        <v>30681</v>
      </c>
      <c r="C76" s="426">
        <v>31052</v>
      </c>
      <c r="D76" s="417">
        <v>31713</v>
      </c>
      <c r="E76" s="427">
        <v>31805</v>
      </c>
      <c r="F76" s="417">
        <v>31780</v>
      </c>
      <c r="G76" s="426">
        <v>31966</v>
      </c>
      <c r="H76" s="417">
        <v>32132</v>
      </c>
      <c r="I76" s="427">
        <v>32358</v>
      </c>
      <c r="J76" s="417">
        <v>30379</v>
      </c>
      <c r="K76" s="426">
        <v>30188</v>
      </c>
      <c r="L76" s="417">
        <v>30194</v>
      </c>
      <c r="M76" s="427">
        <v>30192</v>
      </c>
    </row>
    <row r="77" spans="1:13" s="241" customFormat="1" ht="12.75" customHeight="1">
      <c r="A77" s="440" t="s">
        <v>220</v>
      </c>
      <c r="B77" s="417">
        <v>195629</v>
      </c>
      <c r="C77" s="426">
        <v>196372</v>
      </c>
      <c r="D77" s="417">
        <v>197552</v>
      </c>
      <c r="E77" s="427">
        <v>196776</v>
      </c>
      <c r="F77" s="417">
        <v>188939</v>
      </c>
      <c r="G77" s="426">
        <v>179748</v>
      </c>
      <c r="H77" s="417">
        <v>170253</v>
      </c>
      <c r="I77" s="427">
        <v>161270</v>
      </c>
      <c r="J77" s="417">
        <v>150325</v>
      </c>
      <c r="K77" s="426">
        <v>142697</v>
      </c>
      <c r="L77" s="417">
        <v>138738</v>
      </c>
      <c r="M77" s="427">
        <v>130965</v>
      </c>
    </row>
    <row r="78" spans="1:13" s="413" customFormat="1" ht="12.75" customHeight="1">
      <c r="A78" s="439" t="s">
        <v>221</v>
      </c>
      <c r="B78" s="456">
        <f>+B76+B77</f>
        <v>226310</v>
      </c>
      <c r="C78" s="411">
        <f>+C76+C77</f>
        <v>227424</v>
      </c>
      <c r="D78" s="456">
        <f>+D76+D77</f>
        <v>229265</v>
      </c>
      <c r="E78" s="412">
        <f>+E76+E77</f>
        <v>228581</v>
      </c>
      <c r="F78" s="456">
        <f>+F76+F77</f>
        <v>220719</v>
      </c>
      <c r="G78" s="411">
        <v>211714</v>
      </c>
      <c r="H78" s="456">
        <v>202385</v>
      </c>
      <c r="I78" s="412">
        <f>+I77+I76</f>
        <v>193628</v>
      </c>
      <c r="J78" s="456">
        <f>+J77+J76</f>
        <v>180704</v>
      </c>
      <c r="K78" s="411">
        <f>+K77+K76</f>
        <v>172885</v>
      </c>
      <c r="L78" s="456">
        <f>+L77+L76</f>
        <v>168932</v>
      </c>
      <c r="M78" s="412">
        <f>+M77+M76</f>
        <v>161157</v>
      </c>
    </row>
    <row r="79" spans="1:13" s="448" customFormat="1" ht="12.75" customHeight="1">
      <c r="A79" s="460" t="s">
        <v>222</v>
      </c>
      <c r="B79" s="502">
        <v>13944</v>
      </c>
      <c r="C79" s="503">
        <v>13828</v>
      </c>
      <c r="D79" s="502">
        <v>13873</v>
      </c>
      <c r="E79" s="504">
        <v>13743</v>
      </c>
      <c r="F79" s="502">
        <v>13332</v>
      </c>
      <c r="G79" s="503">
        <v>13175</v>
      </c>
      <c r="H79" s="502">
        <v>13272</v>
      </c>
      <c r="I79" s="504">
        <v>12712</v>
      </c>
      <c r="J79" s="502">
        <v>9742</v>
      </c>
      <c r="K79" s="503">
        <v>9690</v>
      </c>
      <c r="L79" s="502">
        <v>10577</v>
      </c>
      <c r="M79" s="504">
        <v>10485</v>
      </c>
    </row>
    <row r="80" spans="1:13" ht="12.75" customHeight="1">
      <c r="A80" s="419"/>
      <c r="B80" s="417"/>
      <c r="C80" s="505"/>
      <c r="D80" s="506"/>
      <c r="E80" s="507"/>
      <c r="F80" s="449"/>
      <c r="G80" s="505"/>
      <c r="H80" s="506"/>
      <c r="I80" s="507"/>
      <c r="J80" s="449"/>
      <c r="K80" s="505"/>
      <c r="L80" s="506"/>
      <c r="M80" s="507"/>
    </row>
    <row r="81" spans="1:13" s="241" customFormat="1" ht="12.75" customHeight="1">
      <c r="A81" s="410" t="s">
        <v>194</v>
      </c>
      <c r="B81" s="415"/>
      <c r="C81" s="505"/>
      <c r="D81" s="506"/>
      <c r="E81" s="507"/>
      <c r="F81" s="449"/>
      <c r="G81" s="505"/>
      <c r="H81" s="506"/>
      <c r="I81" s="507"/>
      <c r="J81" s="449"/>
      <c r="K81" s="505"/>
      <c r="L81" s="506"/>
      <c r="M81" s="507"/>
    </row>
    <row r="82" spans="1:13" ht="12.75" customHeight="1">
      <c r="A82" s="439"/>
      <c r="C82" s="508"/>
      <c r="D82" s="506"/>
      <c r="E82" s="507"/>
      <c r="F82" s="449"/>
      <c r="G82" s="508"/>
      <c r="H82" s="506"/>
      <c r="I82" s="507"/>
      <c r="J82" s="449"/>
      <c r="K82" s="508"/>
      <c r="L82" s="506"/>
      <c r="M82" s="507"/>
    </row>
    <row r="83" spans="1:13" ht="12.75" customHeight="1">
      <c r="A83" s="419" t="s">
        <v>196</v>
      </c>
      <c r="B83" s="441">
        <v>632734</v>
      </c>
      <c r="C83" s="442">
        <v>651349</v>
      </c>
      <c r="D83" s="441">
        <v>678280</v>
      </c>
      <c r="E83" s="443">
        <v>713469</v>
      </c>
      <c r="F83" s="441">
        <v>729542</v>
      </c>
      <c r="G83" s="442">
        <v>750221</v>
      </c>
      <c r="H83" s="441">
        <v>761780</v>
      </c>
      <c r="I83" s="443">
        <v>775912</v>
      </c>
      <c r="J83" s="441">
        <v>763998</v>
      </c>
      <c r="K83" s="442">
        <v>769318</v>
      </c>
      <c r="L83" s="441">
        <v>776237</v>
      </c>
      <c r="M83" s="443">
        <v>792106</v>
      </c>
    </row>
    <row r="84" spans="1:13" ht="12.75" customHeight="1">
      <c r="A84" s="419" t="s">
        <v>223</v>
      </c>
      <c r="B84" s="469">
        <v>0.06</v>
      </c>
      <c r="C84" s="470">
        <v>0.061</v>
      </c>
      <c r="D84" s="469">
        <v>0.055</v>
      </c>
      <c r="E84" s="438">
        <v>0.058</v>
      </c>
      <c r="F84" s="469">
        <v>0.096</v>
      </c>
      <c r="G84" s="470">
        <v>0.08</v>
      </c>
      <c r="H84" s="469">
        <v>0.079</v>
      </c>
      <c r="I84" s="438">
        <v>0.08</v>
      </c>
      <c r="J84" s="469">
        <v>0.088</v>
      </c>
      <c r="K84" s="470">
        <v>0.084</v>
      </c>
      <c r="L84" s="469">
        <v>0.081</v>
      </c>
      <c r="M84" s="438">
        <v>0.082</v>
      </c>
    </row>
    <row r="85" spans="1:13" ht="12.75" customHeight="1">
      <c r="A85" s="419" t="s">
        <v>224</v>
      </c>
      <c r="B85" s="441">
        <v>325</v>
      </c>
      <c r="C85" s="442">
        <v>329</v>
      </c>
      <c r="D85" s="441">
        <v>326</v>
      </c>
      <c r="E85" s="443">
        <v>325</v>
      </c>
      <c r="F85" s="441">
        <v>334</v>
      </c>
      <c r="G85" s="442">
        <v>340</v>
      </c>
      <c r="H85" s="441">
        <v>336</v>
      </c>
      <c r="I85" s="443">
        <v>336</v>
      </c>
      <c r="J85" s="441">
        <v>327</v>
      </c>
      <c r="K85" s="442">
        <v>342</v>
      </c>
      <c r="L85" s="441">
        <v>341</v>
      </c>
      <c r="M85" s="443">
        <v>340</v>
      </c>
    </row>
    <row r="86" spans="1:13" ht="12.75" customHeight="1">
      <c r="A86" s="419" t="s">
        <v>225</v>
      </c>
      <c r="B86" s="441">
        <v>7944</v>
      </c>
      <c r="C86" s="442">
        <v>7915</v>
      </c>
      <c r="D86" s="441">
        <v>7849</v>
      </c>
      <c r="E86" s="443">
        <v>7655</v>
      </c>
      <c r="F86" s="441">
        <v>6575</v>
      </c>
      <c r="G86" s="442">
        <v>6537</v>
      </c>
      <c r="H86" s="441">
        <v>6554</v>
      </c>
      <c r="I86" s="443">
        <v>6458</v>
      </c>
      <c r="J86" s="441">
        <v>5896</v>
      </c>
      <c r="K86" s="442">
        <v>5979</v>
      </c>
      <c r="L86" s="441">
        <v>5999</v>
      </c>
      <c r="M86" s="443">
        <v>5926</v>
      </c>
    </row>
    <row r="87" spans="1:13" ht="12.75" customHeight="1">
      <c r="A87" s="419" t="s">
        <v>226</v>
      </c>
      <c r="B87" s="488" t="s">
        <v>208</v>
      </c>
      <c r="C87" s="509" t="s">
        <v>208</v>
      </c>
      <c r="D87" s="488" t="s">
        <v>208</v>
      </c>
      <c r="E87" s="510">
        <v>81339</v>
      </c>
      <c r="F87" s="488">
        <v>85951</v>
      </c>
      <c r="G87" s="509">
        <v>90854</v>
      </c>
      <c r="H87" s="488">
        <v>93216</v>
      </c>
      <c r="I87" s="510">
        <v>102161</v>
      </c>
      <c r="J87" s="488">
        <v>106076</v>
      </c>
      <c r="K87" s="509">
        <v>112802</v>
      </c>
      <c r="L87" s="488">
        <v>120451</v>
      </c>
      <c r="M87" s="510">
        <v>135583</v>
      </c>
    </row>
    <row r="88" spans="1:13" ht="12.75" customHeight="1">
      <c r="A88" s="419" t="s">
        <v>227</v>
      </c>
      <c r="B88" s="449">
        <v>0.192</v>
      </c>
      <c r="C88" s="470">
        <v>0.194</v>
      </c>
      <c r="D88" s="449">
        <v>0.197</v>
      </c>
      <c r="E88" s="438">
        <v>0.202</v>
      </c>
      <c r="F88" s="449">
        <v>0.23</v>
      </c>
      <c r="G88" s="470">
        <v>0.23</v>
      </c>
      <c r="H88" s="449">
        <v>0.233</v>
      </c>
      <c r="I88" s="438">
        <v>0.236</v>
      </c>
      <c r="J88" s="449">
        <v>0.253</v>
      </c>
      <c r="K88" s="470">
        <v>0.253</v>
      </c>
      <c r="L88" s="449">
        <v>0.258</v>
      </c>
      <c r="M88" s="438">
        <v>0.263</v>
      </c>
    </row>
    <row r="89" spans="1:13" ht="12.75" customHeight="1" thickBot="1">
      <c r="A89" s="428" t="s">
        <v>228</v>
      </c>
      <c r="B89" s="511">
        <v>8864</v>
      </c>
      <c r="C89" s="512">
        <v>7922</v>
      </c>
      <c r="D89" s="511">
        <v>7828</v>
      </c>
      <c r="E89" s="513">
        <v>9092</v>
      </c>
      <c r="F89" s="511">
        <v>8315</v>
      </c>
      <c r="G89" s="512">
        <v>8234</v>
      </c>
      <c r="H89" s="511">
        <v>8156</v>
      </c>
      <c r="I89" s="513">
        <v>8280</v>
      </c>
      <c r="J89" s="511">
        <v>7496</v>
      </c>
      <c r="K89" s="512">
        <v>6938</v>
      </c>
      <c r="L89" s="511">
        <v>6376</v>
      </c>
      <c r="M89" s="513">
        <v>6030</v>
      </c>
    </row>
    <row r="90" spans="1:13" ht="12.75" customHeight="1" thickTop="1">
      <c r="A90" s="439"/>
      <c r="C90" s="426"/>
      <c r="D90" s="417"/>
      <c r="E90" s="427"/>
      <c r="F90" s="449"/>
      <c r="G90" s="426"/>
      <c r="H90" s="417"/>
      <c r="I90" s="427"/>
      <c r="J90" s="449"/>
      <c r="K90" s="426"/>
      <c r="L90" s="417"/>
      <c r="M90" s="427"/>
    </row>
    <row r="91" spans="1:13" ht="15.75">
      <c r="A91" s="499" t="s">
        <v>229</v>
      </c>
      <c r="C91" s="450"/>
      <c r="D91" s="420"/>
      <c r="E91" s="451"/>
      <c r="F91" s="449"/>
      <c r="G91" s="450"/>
      <c r="H91" s="420"/>
      <c r="I91" s="451"/>
      <c r="J91" s="449"/>
      <c r="K91" s="450"/>
      <c r="L91" s="420"/>
      <c r="M91" s="451"/>
    </row>
    <row r="92" spans="1:13" ht="12.75" customHeight="1">
      <c r="A92" s="419"/>
      <c r="B92" s="417"/>
      <c r="C92" s="514"/>
      <c r="D92" s="417"/>
      <c r="E92" s="515"/>
      <c r="F92" s="449"/>
      <c r="G92" s="514"/>
      <c r="H92" s="417"/>
      <c r="I92" s="515"/>
      <c r="J92" s="449"/>
      <c r="K92" s="514"/>
      <c r="L92" s="417"/>
      <c r="M92" s="515"/>
    </row>
    <row r="93" spans="1:13" s="241" customFormat="1" ht="12.75" customHeight="1">
      <c r="A93" s="410" t="s">
        <v>175</v>
      </c>
      <c r="B93" s="417"/>
      <c r="C93" s="514"/>
      <c r="D93" s="417"/>
      <c r="E93" s="515"/>
      <c r="F93" s="449"/>
      <c r="G93" s="514"/>
      <c r="H93" s="417"/>
      <c r="I93" s="515"/>
      <c r="J93" s="449"/>
      <c r="K93" s="514"/>
      <c r="L93" s="417"/>
      <c r="M93" s="515"/>
    </row>
    <row r="94" spans="1:13" s="241" customFormat="1" ht="12.75" customHeight="1">
      <c r="A94" s="419"/>
      <c r="B94" s="417"/>
      <c r="C94" s="514"/>
      <c r="D94" s="417"/>
      <c r="E94" s="515"/>
      <c r="F94" s="449"/>
      <c r="G94" s="514"/>
      <c r="H94" s="417"/>
      <c r="I94" s="515"/>
      <c r="J94" s="449"/>
      <c r="K94" s="514"/>
      <c r="L94" s="417"/>
      <c r="M94" s="515"/>
    </row>
    <row r="95" spans="1:13" s="241" customFormat="1" ht="12.75" customHeight="1">
      <c r="A95" s="439" t="s">
        <v>212</v>
      </c>
      <c r="B95" s="415"/>
      <c r="C95" s="514"/>
      <c r="D95" s="417"/>
      <c r="E95" s="515"/>
      <c r="F95" s="449"/>
      <c r="G95" s="514"/>
      <c r="H95" s="417"/>
      <c r="I95" s="515"/>
      <c r="J95" s="449"/>
      <c r="K95" s="514"/>
      <c r="L95" s="417"/>
      <c r="M95" s="515"/>
    </row>
    <row r="96" spans="1:13" s="241" customFormat="1" ht="12.75" customHeight="1">
      <c r="A96" s="419" t="s">
        <v>230</v>
      </c>
      <c r="B96" s="469">
        <v>0.223</v>
      </c>
      <c r="C96" s="470">
        <v>0.221</v>
      </c>
      <c r="D96" s="469">
        <v>0.216</v>
      </c>
      <c r="E96" s="438">
        <v>0.209</v>
      </c>
      <c r="F96" s="469">
        <v>0.201</v>
      </c>
      <c r="G96" s="470">
        <v>0.195</v>
      </c>
      <c r="H96" s="469">
        <v>0.19</v>
      </c>
      <c r="I96" s="438">
        <v>0.185</v>
      </c>
      <c r="J96" s="469">
        <v>0.181</v>
      </c>
      <c r="K96" s="470">
        <v>0.178</v>
      </c>
      <c r="L96" s="469">
        <v>0.175</v>
      </c>
      <c r="M96" s="438">
        <v>0.172</v>
      </c>
    </row>
    <row r="97" spans="1:13" s="413" customFormat="1" ht="12.75" customHeight="1">
      <c r="A97" s="439" t="s">
        <v>177</v>
      </c>
      <c r="B97" s="456">
        <v>457593</v>
      </c>
      <c r="C97" s="516">
        <v>454941</v>
      </c>
      <c r="D97" s="456">
        <v>445660</v>
      </c>
      <c r="E97" s="517">
        <v>429544</v>
      </c>
      <c r="F97" s="456">
        <v>408259</v>
      </c>
      <c r="G97" s="516">
        <v>391821</v>
      </c>
      <c r="H97" s="456">
        <v>381276</v>
      </c>
      <c r="I97" s="517">
        <v>372015</v>
      </c>
      <c r="J97" s="456">
        <v>362024</v>
      </c>
      <c r="K97" s="516">
        <v>353979</v>
      </c>
      <c r="L97" s="456">
        <v>347707</v>
      </c>
      <c r="M97" s="517">
        <v>343019</v>
      </c>
    </row>
    <row r="98" spans="1:13" s="241" customFormat="1" ht="12.75" customHeight="1">
      <c r="A98" s="419" t="s">
        <v>178</v>
      </c>
      <c r="B98" s="417">
        <v>1760</v>
      </c>
      <c r="C98" s="426">
        <v>1691</v>
      </c>
      <c r="D98" s="417">
        <v>1692</v>
      </c>
      <c r="E98" s="427">
        <v>1692</v>
      </c>
      <c r="F98" s="417">
        <v>1693</v>
      </c>
      <c r="G98" s="426">
        <v>1634</v>
      </c>
      <c r="H98" s="417">
        <v>1638</v>
      </c>
      <c r="I98" s="427">
        <v>1218</v>
      </c>
      <c r="J98" s="417">
        <v>1217</v>
      </c>
      <c r="K98" s="426">
        <v>898</v>
      </c>
      <c r="L98" s="417">
        <v>890</v>
      </c>
      <c r="M98" s="427">
        <v>889</v>
      </c>
    </row>
    <row r="99" spans="1:13" s="413" customFormat="1" ht="12.75" customHeight="1">
      <c r="A99" s="500" t="s">
        <v>179</v>
      </c>
      <c r="B99" s="456">
        <v>347003</v>
      </c>
      <c r="C99" s="516">
        <v>669594</v>
      </c>
      <c r="D99" s="456">
        <v>960774</v>
      </c>
      <c r="E99" s="517">
        <v>1258294</v>
      </c>
      <c r="F99" s="456">
        <v>269583</v>
      </c>
      <c r="G99" s="516">
        <v>511839</v>
      </c>
      <c r="H99" s="456">
        <v>733142</v>
      </c>
      <c r="I99" s="517">
        <v>969538</v>
      </c>
      <c r="J99" s="456">
        <v>222840</v>
      </c>
      <c r="K99" s="516">
        <v>442842</v>
      </c>
      <c r="L99" s="456">
        <v>648286</v>
      </c>
      <c r="M99" s="517">
        <v>864662</v>
      </c>
    </row>
    <row r="100" spans="1:13" s="241" customFormat="1" ht="12.75" customHeight="1">
      <c r="A100" s="439"/>
      <c r="B100" s="415"/>
      <c r="C100" s="450"/>
      <c r="D100" s="420"/>
      <c r="E100" s="451"/>
      <c r="F100" s="449"/>
      <c r="G100" s="450"/>
      <c r="H100" s="420"/>
      <c r="I100" s="451"/>
      <c r="J100" s="449"/>
      <c r="K100" s="450"/>
      <c r="L100" s="420"/>
      <c r="M100" s="451"/>
    </row>
    <row r="101" spans="1:13" ht="12.75" customHeight="1">
      <c r="A101" s="439" t="s">
        <v>231</v>
      </c>
      <c r="B101" s="417"/>
      <c r="C101" s="514"/>
      <c r="D101" s="417"/>
      <c r="E101" s="515"/>
      <c r="F101" s="449"/>
      <c r="G101" s="514"/>
      <c r="H101" s="417"/>
      <c r="I101" s="515"/>
      <c r="J101" s="449"/>
      <c r="K101" s="514"/>
      <c r="L101" s="417"/>
      <c r="M101" s="515"/>
    </row>
    <row r="102" spans="1:13" s="241" customFormat="1" ht="12.75" customHeight="1">
      <c r="A102" s="419" t="s">
        <v>232</v>
      </c>
      <c r="B102" s="469">
        <v>0.82</v>
      </c>
      <c r="C102" s="470">
        <v>0.81</v>
      </c>
      <c r="D102" s="469">
        <v>0.81</v>
      </c>
      <c r="E102" s="438">
        <v>0.81</v>
      </c>
      <c r="F102" s="469">
        <v>0.81</v>
      </c>
      <c r="G102" s="470">
        <v>0.81</v>
      </c>
      <c r="H102" s="469">
        <v>0.81</v>
      </c>
      <c r="I102" s="438">
        <v>0.83</v>
      </c>
      <c r="J102" s="469">
        <v>0.83</v>
      </c>
      <c r="K102" s="470">
        <v>0.83</v>
      </c>
      <c r="L102" s="469">
        <v>0.83</v>
      </c>
      <c r="M102" s="438">
        <v>0.84</v>
      </c>
    </row>
    <row r="103" spans="1:13" s="241" customFormat="1" ht="12.75" customHeight="1">
      <c r="A103" s="440" t="s">
        <v>183</v>
      </c>
      <c r="B103" s="417">
        <v>55150</v>
      </c>
      <c r="C103" s="426">
        <v>62810</v>
      </c>
      <c r="D103" s="417">
        <v>69512</v>
      </c>
      <c r="E103" s="427">
        <v>81858</v>
      </c>
      <c r="F103" s="417">
        <v>88421</v>
      </c>
      <c r="G103" s="426">
        <v>94401</v>
      </c>
      <c r="H103" s="417">
        <v>99851</v>
      </c>
      <c r="I103" s="427">
        <v>109617</v>
      </c>
      <c r="J103" s="417">
        <v>117843</v>
      </c>
      <c r="K103" s="426">
        <v>121109</v>
      </c>
      <c r="L103" s="417">
        <v>124083</v>
      </c>
      <c r="M103" s="427">
        <v>130127</v>
      </c>
    </row>
    <row r="104" spans="1:13" s="241" customFormat="1" ht="12.75" customHeight="1">
      <c r="A104" s="440" t="s">
        <v>220</v>
      </c>
      <c r="B104" s="417">
        <v>12105</v>
      </c>
      <c r="C104" s="426">
        <v>14346</v>
      </c>
      <c r="D104" s="417">
        <v>15711</v>
      </c>
      <c r="E104" s="427">
        <v>17008</v>
      </c>
      <c r="F104" s="417">
        <v>17843</v>
      </c>
      <c r="G104" s="426">
        <v>18973</v>
      </c>
      <c r="H104" s="417">
        <v>19240</v>
      </c>
      <c r="I104" s="427">
        <v>18751</v>
      </c>
      <c r="J104" s="417">
        <v>19918</v>
      </c>
      <c r="K104" s="426">
        <v>20489</v>
      </c>
      <c r="L104" s="417">
        <v>20713</v>
      </c>
      <c r="M104" s="427">
        <v>21091</v>
      </c>
    </row>
    <row r="105" spans="1:13" s="413" customFormat="1" ht="12.75" customHeight="1">
      <c r="A105" s="439" t="s">
        <v>221</v>
      </c>
      <c r="B105" s="456">
        <f>+B103+B104</f>
        <v>67255</v>
      </c>
      <c r="C105" s="411">
        <f>+C103+C104</f>
        <v>77156</v>
      </c>
      <c r="D105" s="456">
        <f>+D103+D104</f>
        <v>85223</v>
      </c>
      <c r="E105" s="412">
        <f>+E103+E104</f>
        <v>98866</v>
      </c>
      <c r="F105" s="456">
        <f>+F103+F104</f>
        <v>106264</v>
      </c>
      <c r="G105" s="411">
        <v>113374</v>
      </c>
      <c r="H105" s="456">
        <v>119091</v>
      </c>
      <c r="I105" s="412">
        <f>+I104+I103</f>
        <v>128368</v>
      </c>
      <c r="J105" s="456">
        <f>+J104+J103</f>
        <v>137761</v>
      </c>
      <c r="K105" s="411">
        <f>+K104+K103</f>
        <v>141598</v>
      </c>
      <c r="L105" s="456">
        <f>+L104+L103</f>
        <v>144796</v>
      </c>
      <c r="M105" s="412">
        <f>+M104+M103</f>
        <v>151218</v>
      </c>
    </row>
    <row r="106" spans="1:13" s="241" customFormat="1" ht="12.75" customHeight="1">
      <c r="A106" s="419" t="s">
        <v>233</v>
      </c>
      <c r="B106" s="417">
        <v>12477</v>
      </c>
      <c r="C106" s="426">
        <v>9895</v>
      </c>
      <c r="D106" s="417">
        <v>7742</v>
      </c>
      <c r="E106" s="427">
        <v>5910</v>
      </c>
      <c r="F106" s="417">
        <v>4225</v>
      </c>
      <c r="G106" s="426">
        <v>3143</v>
      </c>
      <c r="H106" s="417">
        <v>2448</v>
      </c>
      <c r="I106" s="427">
        <v>1813</v>
      </c>
      <c r="J106" s="417">
        <v>1318</v>
      </c>
      <c r="K106" s="426">
        <v>1019</v>
      </c>
      <c r="L106" s="417">
        <v>812</v>
      </c>
      <c r="M106" s="427">
        <v>633</v>
      </c>
    </row>
    <row r="107" spans="1:13" s="241" customFormat="1" ht="12.75" customHeight="1">
      <c r="A107" s="419" t="s">
        <v>234</v>
      </c>
      <c r="B107" s="417">
        <v>184</v>
      </c>
      <c r="C107" s="426">
        <v>176</v>
      </c>
      <c r="D107" s="417">
        <v>147</v>
      </c>
      <c r="E107" s="427">
        <v>129</v>
      </c>
      <c r="F107" s="417">
        <v>203</v>
      </c>
      <c r="G107" s="426">
        <v>196</v>
      </c>
      <c r="H107" s="417">
        <v>201</v>
      </c>
      <c r="I107" s="427">
        <v>228</v>
      </c>
      <c r="J107" s="417">
        <v>265</v>
      </c>
      <c r="K107" s="426">
        <v>286</v>
      </c>
      <c r="L107" s="417">
        <v>286</v>
      </c>
      <c r="M107" s="427">
        <v>301</v>
      </c>
    </row>
    <row r="108" spans="1:13" s="448" customFormat="1" ht="12.75" customHeight="1">
      <c r="A108" s="460" t="s">
        <v>235</v>
      </c>
      <c r="B108" s="502">
        <v>0</v>
      </c>
      <c r="C108" s="503">
        <v>0</v>
      </c>
      <c r="D108" s="502">
        <v>0</v>
      </c>
      <c r="E108" s="504">
        <v>1952</v>
      </c>
      <c r="F108" s="502">
        <v>4120</v>
      </c>
      <c r="G108" s="503">
        <v>5449</v>
      </c>
      <c r="H108" s="502">
        <v>8301</v>
      </c>
      <c r="I108" s="504">
        <v>14150</v>
      </c>
      <c r="J108" s="502">
        <v>17392</v>
      </c>
      <c r="K108" s="503">
        <v>21071</v>
      </c>
      <c r="L108" s="502">
        <v>23445</v>
      </c>
      <c r="M108" s="504">
        <v>30123</v>
      </c>
    </row>
    <row r="109" spans="1:13" ht="12.75" customHeight="1">
      <c r="A109" s="439"/>
      <c r="C109" s="508"/>
      <c r="D109" s="506"/>
      <c r="E109" s="507"/>
      <c r="F109" s="449"/>
      <c r="G109" s="508"/>
      <c r="H109" s="506"/>
      <c r="I109" s="507"/>
      <c r="J109" s="449"/>
      <c r="K109" s="508"/>
      <c r="L109" s="506"/>
      <c r="M109" s="507"/>
    </row>
    <row r="110" spans="1:13" ht="12.75" customHeight="1">
      <c r="A110" s="410" t="s">
        <v>194</v>
      </c>
      <c r="B110" s="434"/>
      <c r="C110" s="435"/>
      <c r="D110" s="434"/>
      <c r="E110" s="518"/>
      <c r="F110" s="449"/>
      <c r="G110" s="435"/>
      <c r="H110" s="434"/>
      <c r="I110" s="518"/>
      <c r="J110" s="449"/>
      <c r="K110" s="435"/>
      <c r="L110" s="434"/>
      <c r="M110" s="518"/>
    </row>
    <row r="111" spans="1:13" ht="12.75" customHeight="1">
      <c r="A111" s="439"/>
      <c r="C111" s="426"/>
      <c r="D111" s="417"/>
      <c r="E111" s="427"/>
      <c r="F111" s="449"/>
      <c r="G111" s="426"/>
      <c r="H111" s="417"/>
      <c r="I111" s="427"/>
      <c r="J111" s="449"/>
      <c r="K111" s="426"/>
      <c r="L111" s="417"/>
      <c r="M111" s="427"/>
    </row>
    <row r="112" spans="1:13" s="413" customFormat="1" ht="12.75" customHeight="1">
      <c r="A112" s="439" t="s">
        <v>236</v>
      </c>
      <c r="B112" s="464">
        <v>0.963</v>
      </c>
      <c r="C112" s="465">
        <v>1.004</v>
      </c>
      <c r="D112" s="464">
        <v>1.061</v>
      </c>
      <c r="E112" s="466">
        <v>1.105</v>
      </c>
      <c r="F112" s="464">
        <v>1.107</v>
      </c>
      <c r="G112" s="465">
        <v>1.123</v>
      </c>
      <c r="H112" s="464">
        <v>1.146</v>
      </c>
      <c r="I112" s="466">
        <v>1.161</v>
      </c>
      <c r="J112" s="464">
        <v>1.181</v>
      </c>
      <c r="K112" s="465">
        <v>1.185</v>
      </c>
      <c r="L112" s="464">
        <v>1.202</v>
      </c>
      <c r="M112" s="466">
        <v>1.228</v>
      </c>
    </row>
    <row r="113" spans="1:13" s="413" customFormat="1" ht="12.75" customHeight="1">
      <c r="A113" s="439" t="s">
        <v>237</v>
      </c>
      <c r="B113" s="464">
        <v>0.608</v>
      </c>
      <c r="C113" s="465">
        <v>0.595</v>
      </c>
      <c r="D113" s="464">
        <v>0.585</v>
      </c>
      <c r="E113" s="466">
        <v>0.594</v>
      </c>
      <c r="F113" s="464">
        <v>0.581</v>
      </c>
      <c r="G113" s="465">
        <v>0.587</v>
      </c>
      <c r="H113" s="464">
        <v>0.574</v>
      </c>
      <c r="I113" s="466">
        <v>0.564</v>
      </c>
      <c r="J113" s="464">
        <v>0.549</v>
      </c>
      <c r="K113" s="465">
        <v>0.541</v>
      </c>
      <c r="L113" s="464">
        <v>0.528</v>
      </c>
      <c r="M113" s="466">
        <v>0.513</v>
      </c>
    </row>
    <row r="114" spans="1:13" s="413" customFormat="1" ht="12.75" customHeight="1">
      <c r="A114" s="519" t="s">
        <v>196</v>
      </c>
      <c r="B114" s="445">
        <v>1224345</v>
      </c>
      <c r="C114" s="446">
        <v>1251018</v>
      </c>
      <c r="D114" s="445">
        <v>1301183</v>
      </c>
      <c r="E114" s="447">
        <v>1379191</v>
      </c>
      <c r="F114" s="445">
        <v>1352485</v>
      </c>
      <c r="G114" s="446">
        <v>1387183</v>
      </c>
      <c r="H114" s="445">
        <v>1385716</v>
      </c>
      <c r="I114" s="447">
        <v>1381094</v>
      </c>
      <c r="J114" s="445">
        <v>1333819</v>
      </c>
      <c r="K114" s="446">
        <v>1318931</v>
      </c>
      <c r="L114" s="445">
        <v>1305808</v>
      </c>
      <c r="M114" s="447">
        <v>1295285</v>
      </c>
    </row>
    <row r="115" spans="1:13" ht="12.75" customHeight="1">
      <c r="A115" s="520" t="s">
        <v>197</v>
      </c>
      <c r="B115" s="469">
        <v>0.246</v>
      </c>
      <c r="C115" s="470">
        <v>0.257</v>
      </c>
      <c r="D115" s="469">
        <v>0.255</v>
      </c>
      <c r="E115" s="438">
        <v>0.262</v>
      </c>
      <c r="F115" s="469">
        <v>0.281</v>
      </c>
      <c r="G115" s="470">
        <v>0.289</v>
      </c>
      <c r="H115" s="469">
        <v>0.293</v>
      </c>
      <c r="I115" s="438">
        <v>0.303</v>
      </c>
      <c r="J115" s="469">
        <v>0.318</v>
      </c>
      <c r="K115" s="470">
        <v>0.319</v>
      </c>
      <c r="L115" s="469">
        <v>0.322</v>
      </c>
      <c r="M115" s="438">
        <v>0.323</v>
      </c>
    </row>
    <row r="116" spans="1:13" s="448" customFormat="1" ht="12.75" customHeight="1">
      <c r="A116" s="439" t="s">
        <v>248</v>
      </c>
      <c r="B116" s="521" t="s">
        <v>208</v>
      </c>
      <c r="C116" s="522" t="s">
        <v>208</v>
      </c>
      <c r="D116" s="521" t="s">
        <v>208</v>
      </c>
      <c r="E116" s="523" t="s">
        <v>208</v>
      </c>
      <c r="F116" s="524">
        <v>104</v>
      </c>
      <c r="G116" s="525">
        <v>109</v>
      </c>
      <c r="H116" s="524">
        <v>117</v>
      </c>
      <c r="I116" s="526">
        <v>121</v>
      </c>
      <c r="J116" s="448">
        <v>126</v>
      </c>
      <c r="K116" s="439">
        <v>129</v>
      </c>
      <c r="L116" s="448">
        <v>133</v>
      </c>
      <c r="M116" s="501">
        <v>135</v>
      </c>
    </row>
    <row r="117" spans="1:13" s="448" customFormat="1" ht="12.75" customHeight="1" thickBot="1">
      <c r="A117" s="527" t="s">
        <v>225</v>
      </c>
      <c r="B117" s="528">
        <v>2475</v>
      </c>
      <c r="C117" s="529">
        <v>2602</v>
      </c>
      <c r="D117" s="528">
        <v>2600</v>
      </c>
      <c r="E117" s="530">
        <v>2586</v>
      </c>
      <c r="F117" s="528">
        <v>2581</v>
      </c>
      <c r="G117" s="529">
        <v>2688</v>
      </c>
      <c r="H117" s="528">
        <v>2732</v>
      </c>
      <c r="I117" s="530">
        <v>2678</v>
      </c>
      <c r="J117" s="528">
        <v>2492</v>
      </c>
      <c r="K117" s="529">
        <v>2597</v>
      </c>
      <c r="L117" s="528">
        <v>2717</v>
      </c>
      <c r="M117" s="530">
        <v>2690</v>
      </c>
    </row>
    <row r="118" spans="1:13" ht="12.75" customHeight="1" thickTop="1">
      <c r="A118" s="439"/>
      <c r="B118" s="417"/>
      <c r="C118" s="426"/>
      <c r="D118" s="417"/>
      <c r="E118" s="427"/>
      <c r="F118" s="449"/>
      <c r="G118" s="426"/>
      <c r="H118" s="417"/>
      <c r="I118" s="427"/>
      <c r="J118" s="449"/>
      <c r="K118" s="426"/>
      <c r="L118" s="417"/>
      <c r="M118" s="427"/>
    </row>
    <row r="119" spans="1:13" ht="15.75">
      <c r="A119" s="499" t="s">
        <v>238</v>
      </c>
      <c r="B119" s="417"/>
      <c r="C119" s="426"/>
      <c r="D119" s="417"/>
      <c r="E119" s="427"/>
      <c r="F119" s="449"/>
      <c r="G119" s="426"/>
      <c r="H119" s="417"/>
      <c r="I119" s="427"/>
      <c r="J119" s="449"/>
      <c r="K119" s="426"/>
      <c r="L119" s="417"/>
      <c r="M119" s="427"/>
    </row>
    <row r="120" spans="1:13" ht="12.75" customHeight="1">
      <c r="A120" s="505"/>
      <c r="B120" s="417"/>
      <c r="C120" s="426"/>
      <c r="D120" s="417"/>
      <c r="E120" s="427"/>
      <c r="F120" s="449"/>
      <c r="G120" s="426"/>
      <c r="H120" s="417"/>
      <c r="I120" s="427"/>
      <c r="J120" s="449"/>
      <c r="K120" s="426"/>
      <c r="L120" s="417"/>
      <c r="M120" s="427"/>
    </row>
    <row r="121" spans="1:13" ht="12.75" customHeight="1">
      <c r="A121" s="410" t="s">
        <v>175</v>
      </c>
      <c r="B121" s="417"/>
      <c r="C121" s="426"/>
      <c r="D121" s="417"/>
      <c r="E121" s="427"/>
      <c r="F121" s="449"/>
      <c r="G121" s="426"/>
      <c r="H121" s="417"/>
      <c r="I121" s="427"/>
      <c r="J121" s="449"/>
      <c r="K121" s="426"/>
      <c r="L121" s="417"/>
      <c r="M121" s="427"/>
    </row>
    <row r="122" spans="1:13" ht="12.75" customHeight="1">
      <c r="A122" s="500"/>
      <c r="B122" s="449"/>
      <c r="C122" s="492"/>
      <c r="D122" s="449"/>
      <c r="E122" s="490"/>
      <c r="F122" s="449"/>
      <c r="G122" s="492"/>
      <c r="H122" s="449"/>
      <c r="I122" s="490"/>
      <c r="J122" s="449"/>
      <c r="K122" s="492"/>
      <c r="L122" s="449"/>
      <c r="M122" s="490"/>
    </row>
    <row r="123" spans="1:13" ht="12.75" customHeight="1">
      <c r="A123" s="411" t="s">
        <v>212</v>
      </c>
      <c r="B123" s="449"/>
      <c r="C123" s="492"/>
      <c r="D123" s="449"/>
      <c r="E123" s="490"/>
      <c r="F123" s="449"/>
      <c r="G123" s="492"/>
      <c r="H123" s="449"/>
      <c r="I123" s="490"/>
      <c r="J123" s="449"/>
      <c r="K123" s="492"/>
      <c r="L123" s="449"/>
      <c r="M123" s="490"/>
    </row>
    <row r="124" spans="1:13" ht="12.75" customHeight="1">
      <c r="A124" s="426" t="s">
        <v>230</v>
      </c>
      <c r="B124" s="469">
        <v>0.301</v>
      </c>
      <c r="C124" s="492">
        <v>0.283</v>
      </c>
      <c r="D124" s="469">
        <v>0.282</v>
      </c>
      <c r="E124" s="490">
        <v>0.28</v>
      </c>
      <c r="F124" s="469">
        <v>0.2657358107692308</v>
      </c>
      <c r="G124" s="492">
        <v>0.263</v>
      </c>
      <c r="H124" s="469">
        <v>0.261</v>
      </c>
      <c r="I124" s="490">
        <v>0.263</v>
      </c>
      <c r="J124" s="469">
        <v>0.257</v>
      </c>
      <c r="K124" s="492">
        <v>0.254</v>
      </c>
      <c r="L124" s="469">
        <v>0.256</v>
      </c>
      <c r="M124" s="490">
        <v>0.266</v>
      </c>
    </row>
    <row r="125" spans="1:13" s="448" customFormat="1" ht="12.75" customHeight="1">
      <c r="A125" s="500" t="s">
        <v>239</v>
      </c>
      <c r="B125" s="456">
        <v>184688</v>
      </c>
      <c r="C125" s="411">
        <v>182175</v>
      </c>
      <c r="D125" s="456">
        <v>182179</v>
      </c>
      <c r="E125" s="412">
        <v>182235</v>
      </c>
      <c r="F125" s="456">
        <v>177887</v>
      </c>
      <c r="G125" s="411">
        <v>176364</v>
      </c>
      <c r="H125" s="456">
        <v>175142</v>
      </c>
      <c r="I125" s="412">
        <v>176890</v>
      </c>
      <c r="J125" s="456">
        <v>171195</v>
      </c>
      <c r="K125" s="411">
        <v>169477</v>
      </c>
      <c r="L125" s="456">
        <v>170551</v>
      </c>
      <c r="M125" s="412">
        <v>171684</v>
      </c>
    </row>
    <row r="126" spans="1:13" s="448" customFormat="1" ht="12.75" customHeight="1">
      <c r="A126" s="500" t="s">
        <v>179</v>
      </c>
      <c r="B126" s="456">
        <v>156937</v>
      </c>
      <c r="C126" s="411">
        <v>298069</v>
      </c>
      <c r="D126" s="456">
        <v>431812</v>
      </c>
      <c r="E126" s="412">
        <v>563139</v>
      </c>
      <c r="F126" s="456">
        <v>117987</v>
      </c>
      <c r="G126" s="411">
        <v>223390</v>
      </c>
      <c r="H126" s="456">
        <v>322169</v>
      </c>
      <c r="I126" s="412">
        <v>424544</v>
      </c>
      <c r="J126" s="456">
        <v>94792</v>
      </c>
      <c r="K126" s="411">
        <v>188332</v>
      </c>
      <c r="L126" s="456">
        <v>277011</v>
      </c>
      <c r="M126" s="412">
        <v>369511</v>
      </c>
    </row>
    <row r="127" spans="1:13" ht="12.75" customHeight="1">
      <c r="A127" s="500"/>
      <c r="C127" s="426"/>
      <c r="D127" s="417"/>
      <c r="E127" s="427"/>
      <c r="F127" s="449"/>
      <c r="G127" s="426"/>
      <c r="H127" s="417"/>
      <c r="I127" s="427"/>
      <c r="J127" s="449"/>
      <c r="K127" s="426"/>
      <c r="L127" s="417"/>
      <c r="M127" s="427"/>
    </row>
    <row r="128" spans="1:13" ht="12.75" customHeight="1">
      <c r="A128" s="439" t="s">
        <v>231</v>
      </c>
      <c r="C128" s="426"/>
      <c r="D128" s="417"/>
      <c r="E128" s="427"/>
      <c r="F128" s="449"/>
      <c r="G128" s="426"/>
      <c r="H128" s="417"/>
      <c r="I128" s="427"/>
      <c r="J128" s="449"/>
      <c r="K128" s="426"/>
      <c r="L128" s="417"/>
      <c r="M128" s="427"/>
    </row>
    <row r="129" spans="1:13" ht="12.75" customHeight="1">
      <c r="A129" s="531" t="s">
        <v>183</v>
      </c>
      <c r="B129" s="441">
        <v>24091</v>
      </c>
      <c r="C129" s="442">
        <v>27509</v>
      </c>
      <c r="D129" s="441">
        <v>30460</v>
      </c>
      <c r="E129" s="443">
        <v>38956</v>
      </c>
      <c r="F129" s="441">
        <v>40949</v>
      </c>
      <c r="G129" s="442">
        <v>45829</v>
      </c>
      <c r="H129" s="441">
        <v>49524</v>
      </c>
      <c r="I129" s="443">
        <v>54983</v>
      </c>
      <c r="J129" s="441">
        <v>56608</v>
      </c>
      <c r="K129" s="442">
        <v>59054</v>
      </c>
      <c r="L129" s="441">
        <v>62089</v>
      </c>
      <c r="M129" s="443">
        <v>68540</v>
      </c>
    </row>
    <row r="130" spans="1:13" s="241" customFormat="1" ht="12.75" customHeight="1">
      <c r="A130" s="520" t="s">
        <v>220</v>
      </c>
      <c r="B130" s="532">
        <v>0</v>
      </c>
      <c r="C130" s="478">
        <v>0</v>
      </c>
      <c r="D130" s="532">
        <v>0</v>
      </c>
      <c r="E130" s="477">
        <v>0</v>
      </c>
      <c r="F130" s="532">
        <v>0</v>
      </c>
      <c r="G130" s="478">
        <v>0</v>
      </c>
      <c r="H130" s="532">
        <v>0</v>
      </c>
      <c r="I130" s="477">
        <v>0</v>
      </c>
      <c r="J130" s="532">
        <v>0</v>
      </c>
      <c r="K130" s="478">
        <v>0</v>
      </c>
      <c r="L130" s="532">
        <v>0</v>
      </c>
      <c r="M130" s="477">
        <v>0</v>
      </c>
    </row>
    <row r="131" spans="1:13" s="448" customFormat="1" ht="12.75" customHeight="1">
      <c r="A131" s="519" t="s">
        <v>221</v>
      </c>
      <c r="B131" s="445">
        <f>+B129+B130</f>
        <v>24091</v>
      </c>
      <c r="C131" s="446">
        <f>+C129+C130</f>
        <v>27509</v>
      </c>
      <c r="D131" s="445">
        <f>+D129+D130</f>
        <v>30460</v>
      </c>
      <c r="E131" s="447">
        <f>+E129+E130</f>
        <v>38956</v>
      </c>
      <c r="F131" s="445">
        <f>+F129+F130</f>
        <v>40949</v>
      </c>
      <c r="G131" s="446">
        <v>45829</v>
      </c>
      <c r="H131" s="445">
        <v>49524</v>
      </c>
      <c r="I131" s="447">
        <v>54983</v>
      </c>
      <c r="J131" s="445">
        <v>56608</v>
      </c>
      <c r="K131" s="446">
        <v>59054</v>
      </c>
      <c r="L131" s="445">
        <v>62089</v>
      </c>
      <c r="M131" s="447">
        <f>SUM(M129:M130)</f>
        <v>68540</v>
      </c>
    </row>
    <row r="132" spans="1:13" ht="12.75" customHeight="1">
      <c r="A132" s="419" t="s">
        <v>233</v>
      </c>
      <c r="B132" s="441">
        <v>25952</v>
      </c>
      <c r="C132" s="442">
        <v>22089</v>
      </c>
      <c r="D132" s="441">
        <v>20017</v>
      </c>
      <c r="E132" s="443">
        <v>17455</v>
      </c>
      <c r="F132" s="441">
        <v>13493</v>
      </c>
      <c r="G132" s="442">
        <v>10661</v>
      </c>
      <c r="H132" s="441">
        <v>8916</v>
      </c>
      <c r="I132" s="443">
        <v>5184</v>
      </c>
      <c r="J132" s="441">
        <v>4091</v>
      </c>
      <c r="K132" s="442">
        <v>3401</v>
      </c>
      <c r="L132" s="441">
        <v>2912</v>
      </c>
      <c r="M132" s="443">
        <v>1160</v>
      </c>
    </row>
    <row r="133" spans="1:13" ht="12.75" customHeight="1">
      <c r="A133" s="505" t="s">
        <v>234</v>
      </c>
      <c r="B133" s="441">
        <v>152</v>
      </c>
      <c r="C133" s="442">
        <v>160</v>
      </c>
      <c r="D133" s="441">
        <v>161</v>
      </c>
      <c r="E133" s="443">
        <v>188</v>
      </c>
      <c r="F133" s="441">
        <v>185</v>
      </c>
      <c r="G133" s="442">
        <v>188</v>
      </c>
      <c r="H133" s="441">
        <v>193</v>
      </c>
      <c r="I133" s="443">
        <v>191</v>
      </c>
      <c r="J133" s="441">
        <v>180</v>
      </c>
      <c r="K133" s="442">
        <v>181</v>
      </c>
      <c r="L133" s="441">
        <v>191</v>
      </c>
      <c r="M133" s="443">
        <v>193</v>
      </c>
    </row>
    <row r="134" spans="1:13" s="448" customFormat="1" ht="12.75" customHeight="1">
      <c r="A134" s="460" t="s">
        <v>235</v>
      </c>
      <c r="B134" s="461">
        <v>9023</v>
      </c>
      <c r="C134" s="462">
        <v>11087</v>
      </c>
      <c r="D134" s="461">
        <v>12521</v>
      </c>
      <c r="E134" s="463">
        <v>17531</v>
      </c>
      <c r="F134" s="461">
        <v>19309</v>
      </c>
      <c r="G134" s="462">
        <v>22013</v>
      </c>
      <c r="H134" s="461">
        <v>24581</v>
      </c>
      <c r="I134" s="463">
        <v>29612</v>
      </c>
      <c r="J134" s="461">
        <v>31295</v>
      </c>
      <c r="K134" s="462">
        <v>33070</v>
      </c>
      <c r="L134" s="461">
        <v>35038</v>
      </c>
      <c r="M134" s="463">
        <v>40042</v>
      </c>
    </row>
    <row r="135" spans="1:13" ht="12.75" customHeight="1">
      <c r="A135" s="419"/>
      <c r="B135" s="417"/>
      <c r="C135" s="514"/>
      <c r="D135" s="417"/>
      <c r="E135" s="515"/>
      <c r="F135" s="449"/>
      <c r="G135" s="514"/>
      <c r="H135" s="417"/>
      <c r="I135" s="515"/>
      <c r="J135" s="449"/>
      <c r="K135" s="514"/>
      <c r="L135" s="417"/>
      <c r="M135" s="515"/>
    </row>
    <row r="136" spans="1:13" ht="12.75" customHeight="1">
      <c r="A136" s="410" t="s">
        <v>194</v>
      </c>
      <c r="B136" s="417"/>
      <c r="C136" s="426"/>
      <c r="D136" s="417"/>
      <c r="E136" s="427"/>
      <c r="F136" s="449"/>
      <c r="G136" s="426"/>
      <c r="H136" s="417"/>
      <c r="I136" s="427"/>
      <c r="J136" s="449"/>
      <c r="K136" s="426"/>
      <c r="L136" s="417"/>
      <c r="M136" s="427"/>
    </row>
    <row r="137" spans="1:13" ht="12.75" customHeight="1">
      <c r="A137" s="410"/>
      <c r="C137" s="426"/>
      <c r="D137" s="417"/>
      <c r="E137" s="427"/>
      <c r="F137" s="449"/>
      <c r="G137" s="426"/>
      <c r="H137" s="417"/>
      <c r="I137" s="427"/>
      <c r="J137" s="449"/>
      <c r="K137" s="426"/>
      <c r="L137" s="417"/>
      <c r="M137" s="427"/>
    </row>
    <row r="138" spans="1:13" s="448" customFormat="1" ht="12.75" customHeight="1">
      <c r="A138" s="439" t="s">
        <v>247</v>
      </c>
      <c r="B138" s="464">
        <v>1.795</v>
      </c>
      <c r="C138" s="465">
        <v>1.977</v>
      </c>
      <c r="D138" s="464">
        <v>2.12</v>
      </c>
      <c r="E138" s="466">
        <v>1.856</v>
      </c>
      <c r="F138" s="464">
        <v>1.758</v>
      </c>
      <c r="G138" s="465">
        <v>1.861</v>
      </c>
      <c r="H138" s="464">
        <v>2.264</v>
      </c>
      <c r="I138" s="466">
        <v>2.087</v>
      </c>
      <c r="J138" s="464">
        <v>1.857</v>
      </c>
      <c r="K138" s="465">
        <v>1.866</v>
      </c>
      <c r="L138" s="464">
        <v>2.144</v>
      </c>
      <c r="M138" s="466">
        <v>1.995</v>
      </c>
    </row>
    <row r="139" spans="1:13" s="448" customFormat="1" ht="12.75" customHeight="1">
      <c r="A139" s="519" t="s">
        <v>246</v>
      </c>
      <c r="B139" s="464">
        <v>0.342</v>
      </c>
      <c r="C139" s="465">
        <v>0.322</v>
      </c>
      <c r="D139" s="464">
        <v>0.314</v>
      </c>
      <c r="E139" s="466">
        <v>0.361</v>
      </c>
      <c r="F139" s="464">
        <v>0.347</v>
      </c>
      <c r="G139" s="465">
        <v>0.344</v>
      </c>
      <c r="H139" s="464">
        <v>0.337</v>
      </c>
      <c r="I139" s="466">
        <v>0.367</v>
      </c>
      <c r="J139" s="464">
        <v>0.345</v>
      </c>
      <c r="K139" s="465">
        <v>0.343</v>
      </c>
      <c r="L139" s="464">
        <v>0.34</v>
      </c>
      <c r="M139" s="466">
        <v>0.37</v>
      </c>
    </row>
    <row r="140" spans="1:13" s="413" customFormat="1" ht="12.75" customHeight="1">
      <c r="A140" s="519" t="s">
        <v>196</v>
      </c>
      <c r="B140" s="445">
        <v>433853</v>
      </c>
      <c r="C140" s="446">
        <v>417558</v>
      </c>
      <c r="D140" s="445">
        <v>461931</v>
      </c>
      <c r="E140" s="447">
        <v>506519</v>
      </c>
      <c r="F140" s="445">
        <v>513230</v>
      </c>
      <c r="G140" s="446">
        <v>562281</v>
      </c>
      <c r="H140" s="445">
        <v>550189</v>
      </c>
      <c r="I140" s="447">
        <v>531457</v>
      </c>
      <c r="J140" s="445">
        <v>511044</v>
      </c>
      <c r="K140" s="446">
        <v>504753</v>
      </c>
      <c r="L140" s="445">
        <v>501679</v>
      </c>
      <c r="M140" s="447">
        <v>464039</v>
      </c>
    </row>
    <row r="141" spans="1:13" ht="12.75" customHeight="1">
      <c r="A141" s="520" t="s">
        <v>197</v>
      </c>
      <c r="B141" s="469">
        <v>0.183</v>
      </c>
      <c r="C141" s="470">
        <v>0.188</v>
      </c>
      <c r="D141" s="469">
        <v>0.171</v>
      </c>
      <c r="E141" s="438">
        <v>0.176</v>
      </c>
      <c r="F141" s="469">
        <v>0.177</v>
      </c>
      <c r="G141" s="470">
        <v>0.165</v>
      </c>
      <c r="H141" s="469">
        <v>0.178</v>
      </c>
      <c r="I141" s="438">
        <v>0.196</v>
      </c>
      <c r="J141" s="469">
        <v>0.19</v>
      </c>
      <c r="K141" s="470">
        <v>0.186</v>
      </c>
      <c r="L141" s="469">
        <v>0.197</v>
      </c>
      <c r="M141" s="438">
        <v>0.237</v>
      </c>
    </row>
    <row r="142" spans="1:13" s="448" customFormat="1" ht="12.75" customHeight="1">
      <c r="A142" s="439" t="s">
        <v>240</v>
      </c>
      <c r="B142" s="448">
        <v>98</v>
      </c>
      <c r="C142" s="439">
        <v>105</v>
      </c>
      <c r="D142" s="448">
        <v>107</v>
      </c>
      <c r="E142" s="501">
        <v>105</v>
      </c>
      <c r="F142" s="448">
        <v>89</v>
      </c>
      <c r="G142" s="439">
        <v>88</v>
      </c>
      <c r="H142" s="448">
        <v>94</v>
      </c>
      <c r="I142" s="501">
        <v>96</v>
      </c>
      <c r="J142" s="448">
        <v>102</v>
      </c>
      <c r="K142" s="439">
        <v>104</v>
      </c>
      <c r="L142" s="448">
        <v>105</v>
      </c>
      <c r="M142" s="501">
        <v>105</v>
      </c>
    </row>
    <row r="143" spans="1:13" s="413" customFormat="1" ht="12.75" customHeight="1">
      <c r="A143" s="533" t="s">
        <v>225</v>
      </c>
      <c r="B143" s="461">
        <v>2740</v>
      </c>
      <c r="C143" s="462">
        <v>2825</v>
      </c>
      <c r="D143" s="461">
        <v>2961</v>
      </c>
      <c r="E143" s="463">
        <v>2886</v>
      </c>
      <c r="F143" s="461">
        <v>2500</v>
      </c>
      <c r="G143" s="462">
        <v>2494</v>
      </c>
      <c r="H143" s="461">
        <v>2528</v>
      </c>
      <c r="I143" s="463">
        <v>2459</v>
      </c>
      <c r="J143" s="461">
        <v>2186</v>
      </c>
      <c r="K143" s="462">
        <v>2215</v>
      </c>
      <c r="L143" s="461">
        <v>2398</v>
      </c>
      <c r="M143" s="463">
        <v>2430</v>
      </c>
    </row>
    <row r="144" spans="1:13" ht="12.75">
      <c r="A144" s="417"/>
      <c r="B144" s="417"/>
      <c r="C144" s="417"/>
      <c r="D144" s="417"/>
      <c r="E144" s="417"/>
      <c r="F144" s="417"/>
      <c r="G144" s="417"/>
      <c r="H144" s="417"/>
      <c r="I144" s="417"/>
      <c r="J144" s="417"/>
      <c r="K144" s="417"/>
      <c r="L144" s="417"/>
      <c r="M144" s="417"/>
    </row>
    <row r="145" spans="1:13" ht="12.75" customHeight="1">
      <c r="A145" s="534" t="s">
        <v>241</v>
      </c>
      <c r="B145" s="417"/>
      <c r="C145" s="417"/>
      <c r="D145" s="417"/>
      <c r="E145" s="417"/>
      <c r="F145" s="417"/>
      <c r="G145" s="417"/>
      <c r="H145" s="417"/>
      <c r="I145" s="417"/>
      <c r="J145" s="417"/>
      <c r="K145" s="417"/>
      <c r="L145" s="417"/>
      <c r="M145" s="417"/>
    </row>
    <row r="146" spans="1:13" ht="12.75" customHeight="1">
      <c r="A146" s="534" t="s">
        <v>242</v>
      </c>
      <c r="B146" s="417"/>
      <c r="C146" s="417"/>
      <c r="D146" s="417"/>
      <c r="E146" s="417"/>
      <c r="F146" s="417"/>
      <c r="G146" s="417"/>
      <c r="H146" s="417"/>
      <c r="I146" s="417"/>
      <c r="J146" s="417"/>
      <c r="K146" s="417"/>
      <c r="L146" s="417"/>
      <c r="M146" s="417"/>
    </row>
    <row r="147" spans="1:13" ht="12.75" customHeight="1">
      <c r="A147" s="534" t="s">
        <v>243</v>
      </c>
      <c r="B147" s="417"/>
      <c r="C147" s="417"/>
      <c r="D147" s="417"/>
      <c r="E147" s="417"/>
      <c r="F147" s="417"/>
      <c r="G147" s="417"/>
      <c r="H147" s="417"/>
      <c r="I147" s="417"/>
      <c r="J147" s="417"/>
      <c r="K147" s="417"/>
      <c r="L147" s="417"/>
      <c r="M147" s="417"/>
    </row>
    <row r="148" spans="1:13" ht="12.75" customHeight="1">
      <c r="A148" s="534" t="s">
        <v>244</v>
      </c>
      <c r="B148" s="417"/>
      <c r="C148" s="417"/>
      <c r="D148" s="417"/>
      <c r="E148" s="417"/>
      <c r="F148" s="417"/>
      <c r="G148" s="417"/>
      <c r="H148" s="417"/>
      <c r="I148" s="417"/>
      <c r="J148" s="417"/>
      <c r="K148" s="417"/>
      <c r="L148" s="417"/>
      <c r="M148" s="417"/>
    </row>
    <row r="149" spans="1:13" ht="12.75" customHeight="1">
      <c r="A149" s="534" t="s">
        <v>245</v>
      </c>
      <c r="B149" s="417"/>
      <c r="C149" s="417"/>
      <c r="D149" s="417"/>
      <c r="E149" s="417"/>
      <c r="F149" s="417"/>
      <c r="G149" s="417"/>
      <c r="H149" s="417"/>
      <c r="I149" s="417"/>
      <c r="J149" s="417"/>
      <c r="K149" s="417"/>
      <c r="L149" s="417"/>
      <c r="M149" s="417"/>
    </row>
    <row r="150" spans="2:13" ht="12.75" customHeight="1">
      <c r="B150" s="417"/>
      <c r="C150" s="417"/>
      <c r="D150" s="417"/>
      <c r="E150" s="417"/>
      <c r="F150" s="417"/>
      <c r="G150" s="417"/>
      <c r="H150" s="417"/>
      <c r="I150" s="417"/>
      <c r="J150" s="417"/>
      <c r="K150" s="417"/>
      <c r="L150" s="417"/>
      <c r="M150" s="417"/>
    </row>
    <row r="151" spans="1:13" s="535" customFormat="1" ht="12.75">
      <c r="A151" s="417"/>
      <c r="B151" s="417"/>
      <c r="C151" s="417"/>
      <c r="D151" s="417"/>
      <c r="E151" s="417"/>
      <c r="F151" s="417"/>
      <c r="G151" s="417"/>
      <c r="H151" s="417"/>
      <c r="I151" s="417"/>
      <c r="J151" s="417"/>
      <c r="K151" s="417"/>
      <c r="L151" s="417"/>
      <c r="M151" s="417"/>
    </row>
    <row r="152" spans="1:13" s="535" customFormat="1" ht="12.75">
      <c r="A152" s="417"/>
      <c r="B152" s="417"/>
      <c r="C152" s="417"/>
      <c r="D152" s="417"/>
      <c r="E152" s="417"/>
      <c r="F152" s="417"/>
      <c r="G152" s="417"/>
      <c r="H152" s="417"/>
      <c r="I152" s="417"/>
      <c r="J152" s="417"/>
      <c r="K152" s="417"/>
      <c r="L152" s="417"/>
      <c r="M152" s="417"/>
    </row>
    <row r="153" spans="1:13" s="535" customFormat="1" ht="12" customHeight="1">
      <c r="A153" s="417"/>
      <c r="B153" s="417"/>
      <c r="C153" s="417"/>
      <c r="D153" s="417"/>
      <c r="E153" s="417"/>
      <c r="F153" s="417"/>
      <c r="G153" s="417"/>
      <c r="H153" s="417"/>
      <c r="I153" s="417"/>
      <c r="J153" s="417"/>
      <c r="K153" s="417"/>
      <c r="L153" s="417"/>
      <c r="M153" s="417"/>
    </row>
    <row r="154" spans="1:13" s="535" customFormat="1" ht="12.75">
      <c r="A154" s="417"/>
      <c r="B154" s="417"/>
      <c r="C154" s="417"/>
      <c r="D154" s="417"/>
      <c r="E154" s="417"/>
      <c r="F154" s="417"/>
      <c r="G154" s="417"/>
      <c r="H154" s="417"/>
      <c r="I154" s="417"/>
      <c r="J154" s="417"/>
      <c r="K154" s="417"/>
      <c r="L154" s="417"/>
      <c r="M154" s="417"/>
    </row>
    <row r="155" spans="1:13" s="535" customFormat="1" ht="12.75">
      <c r="A155" s="417"/>
      <c r="B155" s="417"/>
      <c r="C155" s="417"/>
      <c r="D155" s="417"/>
      <c r="E155" s="417"/>
      <c r="F155" s="417"/>
      <c r="G155" s="417"/>
      <c r="H155" s="417"/>
      <c r="I155" s="417"/>
      <c r="J155" s="417"/>
      <c r="K155" s="417"/>
      <c r="L155" s="417"/>
      <c r="M155" s="417"/>
    </row>
    <row r="156" spans="1:13" s="535" customFormat="1" ht="12.75">
      <c r="A156" s="417"/>
      <c r="B156" s="417"/>
      <c r="C156" s="417"/>
      <c r="D156" s="417"/>
      <c r="E156" s="417"/>
      <c r="F156" s="417"/>
      <c r="G156" s="417"/>
      <c r="H156" s="417"/>
      <c r="I156" s="417"/>
      <c r="J156" s="417"/>
      <c r="K156" s="417"/>
      <c r="L156" s="417"/>
      <c r="M156" s="417"/>
    </row>
    <row r="157" spans="1:13" s="535" customFormat="1" ht="12.75">
      <c r="A157" s="417"/>
      <c r="B157" s="417"/>
      <c r="C157" s="417"/>
      <c r="D157" s="417"/>
      <c r="E157" s="417"/>
      <c r="F157" s="417"/>
      <c r="G157" s="417"/>
      <c r="H157" s="417"/>
      <c r="I157" s="417"/>
      <c r="J157" s="417"/>
      <c r="K157" s="417"/>
      <c r="L157" s="417"/>
      <c r="M157" s="417"/>
    </row>
    <row r="158" spans="1:13" s="535" customFormat="1" ht="12" customHeight="1">
      <c r="A158" s="417"/>
      <c r="B158" s="417"/>
      <c r="C158" s="417"/>
      <c r="D158" s="417"/>
      <c r="E158" s="417"/>
      <c r="F158" s="417"/>
      <c r="G158" s="417"/>
      <c r="H158" s="417"/>
      <c r="I158" s="417"/>
      <c r="J158" s="417"/>
      <c r="K158" s="417"/>
      <c r="L158" s="417"/>
      <c r="M158" s="417"/>
    </row>
    <row r="159" spans="1:13" s="535" customFormat="1" ht="12" customHeight="1">
      <c r="A159" s="417"/>
      <c r="B159" s="417"/>
      <c r="C159" s="417"/>
      <c r="D159" s="417"/>
      <c r="E159" s="417"/>
      <c r="F159" s="417"/>
      <c r="G159" s="417"/>
      <c r="H159" s="417"/>
      <c r="I159" s="417"/>
      <c r="J159" s="417"/>
      <c r="K159" s="417"/>
      <c r="L159" s="417"/>
      <c r="M159" s="417"/>
    </row>
    <row r="160" spans="1:13" s="535" customFormat="1" ht="12.75">
      <c r="A160" s="417"/>
      <c r="B160" s="417"/>
      <c r="C160" s="417"/>
      <c r="D160" s="417"/>
      <c r="E160" s="417"/>
      <c r="F160" s="417"/>
      <c r="G160" s="417"/>
      <c r="H160" s="417"/>
      <c r="I160" s="417"/>
      <c r="J160" s="417"/>
      <c r="K160" s="417"/>
      <c r="L160" s="417"/>
      <c r="M160" s="417"/>
    </row>
    <row r="161" spans="1:13" s="535" customFormat="1" ht="12.75">
      <c r="A161" s="417"/>
      <c r="B161" s="417"/>
      <c r="C161" s="417"/>
      <c r="D161" s="417"/>
      <c r="E161" s="417"/>
      <c r="F161" s="417"/>
      <c r="G161" s="417"/>
      <c r="H161" s="417"/>
      <c r="I161" s="417"/>
      <c r="J161" s="417"/>
      <c r="K161" s="417"/>
      <c r="L161" s="417"/>
      <c r="M161" s="417"/>
    </row>
    <row r="162" spans="1:13" s="535" customFormat="1" ht="12.75">
      <c r="A162" s="417"/>
      <c r="B162" s="417"/>
      <c r="C162" s="417"/>
      <c r="D162" s="417"/>
      <c r="E162" s="417"/>
      <c r="F162" s="417"/>
      <c r="G162" s="417"/>
      <c r="H162" s="417"/>
      <c r="I162" s="417"/>
      <c r="J162" s="417"/>
      <c r="K162" s="417"/>
      <c r="L162" s="417"/>
      <c r="M162" s="417"/>
    </row>
    <row r="163" spans="1:13" s="535" customFormat="1" ht="12.75">
      <c r="A163" s="417"/>
      <c r="B163" s="417"/>
      <c r="C163" s="417"/>
      <c r="D163" s="417"/>
      <c r="E163" s="417"/>
      <c r="F163" s="417"/>
      <c r="G163" s="417"/>
      <c r="H163" s="417"/>
      <c r="I163" s="417"/>
      <c r="J163" s="417"/>
      <c r="K163" s="417"/>
      <c r="L163" s="417"/>
      <c r="M163" s="417"/>
    </row>
    <row r="164" spans="1:13" s="535" customFormat="1" ht="12.75">
      <c r="A164" s="417"/>
      <c r="B164" s="417"/>
      <c r="C164" s="417"/>
      <c r="D164" s="417"/>
      <c r="E164" s="417"/>
      <c r="F164" s="417"/>
      <c r="G164" s="417"/>
      <c r="H164" s="417"/>
      <c r="I164" s="417"/>
      <c r="J164" s="417"/>
      <c r="K164" s="417"/>
      <c r="L164" s="417"/>
      <c r="M164" s="417"/>
    </row>
    <row r="165" spans="1:13" s="535" customFormat="1" ht="12" customHeight="1">
      <c r="A165" s="417"/>
      <c r="B165" s="417"/>
      <c r="C165" s="417"/>
      <c r="D165" s="417"/>
      <c r="E165" s="417"/>
      <c r="F165" s="417"/>
      <c r="G165" s="417"/>
      <c r="H165" s="417"/>
      <c r="I165" s="417"/>
      <c r="J165" s="417"/>
      <c r="K165" s="417"/>
      <c r="L165" s="417"/>
      <c r="M165" s="417"/>
    </row>
    <row r="166" spans="1:13" s="535" customFormat="1" ht="12.75">
      <c r="A166" s="417"/>
      <c r="B166" s="417"/>
      <c r="C166" s="417"/>
      <c r="D166" s="417"/>
      <c r="E166" s="417"/>
      <c r="F166" s="417"/>
      <c r="G166" s="417"/>
      <c r="H166" s="417"/>
      <c r="I166" s="417"/>
      <c r="J166" s="417"/>
      <c r="K166" s="417"/>
      <c r="L166" s="417"/>
      <c r="M166" s="417"/>
    </row>
    <row r="167" spans="1:13" s="535" customFormat="1" ht="12.75">
      <c r="A167" s="417"/>
      <c r="B167" s="417"/>
      <c r="C167" s="417"/>
      <c r="D167" s="417"/>
      <c r="E167" s="417"/>
      <c r="F167" s="417"/>
      <c r="G167" s="417"/>
      <c r="H167" s="417"/>
      <c r="I167" s="417"/>
      <c r="J167" s="417"/>
      <c r="K167" s="417"/>
      <c r="L167" s="417"/>
      <c r="M167" s="417"/>
    </row>
    <row r="168" spans="1:13" s="535" customFormat="1" ht="12.75">
      <c r="A168" s="417"/>
      <c r="B168" s="417"/>
      <c r="C168" s="417"/>
      <c r="D168" s="417"/>
      <c r="E168" s="417"/>
      <c r="F168" s="417"/>
      <c r="G168" s="417"/>
      <c r="H168" s="417"/>
      <c r="I168" s="417"/>
      <c r="J168" s="417"/>
      <c r="K168" s="417"/>
      <c r="L168" s="417"/>
      <c r="M168" s="417"/>
    </row>
    <row r="169" spans="1:13" s="535" customFormat="1" ht="12.75">
      <c r="A169" s="417"/>
      <c r="B169" s="417"/>
      <c r="C169" s="417"/>
      <c r="D169" s="417"/>
      <c r="E169" s="417"/>
      <c r="F169" s="417"/>
      <c r="G169" s="417"/>
      <c r="H169" s="417"/>
      <c r="I169" s="417"/>
      <c r="J169" s="417"/>
      <c r="K169" s="417"/>
      <c r="L169" s="417"/>
      <c r="M169" s="417"/>
    </row>
    <row r="170" spans="1:13" s="535" customFormat="1" ht="12.75">
      <c r="A170" s="417"/>
      <c r="B170" s="417"/>
      <c r="C170" s="417"/>
      <c r="D170" s="417"/>
      <c r="E170" s="417"/>
      <c r="F170" s="417"/>
      <c r="G170" s="417"/>
      <c r="H170" s="417"/>
      <c r="I170" s="417"/>
      <c r="J170" s="417"/>
      <c r="K170" s="417"/>
      <c r="L170" s="417"/>
      <c r="M170" s="417"/>
    </row>
    <row r="171" spans="1:13" s="535" customFormat="1" ht="12.75">
      <c r="A171" s="417"/>
      <c r="B171" s="417"/>
      <c r="C171" s="417"/>
      <c r="D171" s="417"/>
      <c r="E171" s="417"/>
      <c r="F171" s="417"/>
      <c r="G171" s="417"/>
      <c r="H171" s="417"/>
      <c r="I171" s="417"/>
      <c r="J171" s="417"/>
      <c r="K171" s="417"/>
      <c r="L171" s="417"/>
      <c r="M171" s="417"/>
    </row>
    <row r="172" spans="1:13" s="535" customFormat="1" ht="12.75" customHeight="1">
      <c r="A172" s="417"/>
      <c r="B172" s="417"/>
      <c r="C172" s="417"/>
      <c r="D172" s="417"/>
      <c r="E172" s="417"/>
      <c r="F172" s="417"/>
      <c r="G172" s="417"/>
      <c r="H172" s="417"/>
      <c r="I172" s="417"/>
      <c r="J172" s="417"/>
      <c r="K172" s="417"/>
      <c r="L172" s="417"/>
      <c r="M172" s="417"/>
    </row>
    <row r="173" spans="1:13" s="535" customFormat="1" ht="12.75" customHeight="1">
      <c r="A173" s="417"/>
      <c r="B173" s="417"/>
      <c r="C173" s="417"/>
      <c r="D173" s="417"/>
      <c r="E173" s="417"/>
      <c r="F173" s="417"/>
      <c r="G173" s="417"/>
      <c r="H173" s="417"/>
      <c r="I173" s="417"/>
      <c r="J173" s="417"/>
      <c r="K173" s="417"/>
      <c r="L173" s="417"/>
      <c r="M173" s="417"/>
    </row>
    <row r="174" spans="1:13" s="536" customFormat="1" ht="12.75">
      <c r="A174" s="417"/>
      <c r="B174" s="417"/>
      <c r="C174" s="417"/>
      <c r="D174" s="417"/>
      <c r="E174" s="417"/>
      <c r="F174" s="417"/>
      <c r="G174" s="417"/>
      <c r="H174" s="417"/>
      <c r="I174" s="417"/>
      <c r="J174" s="417"/>
      <c r="K174" s="417"/>
      <c r="L174" s="417"/>
      <c r="M174" s="417"/>
    </row>
    <row r="175" spans="1:13" s="535" customFormat="1" ht="12.75">
      <c r="A175" s="417"/>
      <c r="B175" s="417"/>
      <c r="C175" s="417"/>
      <c r="D175" s="417"/>
      <c r="E175" s="417"/>
      <c r="F175" s="417"/>
      <c r="G175" s="417"/>
      <c r="H175" s="417"/>
      <c r="I175" s="417"/>
      <c r="J175" s="417"/>
      <c r="K175" s="417"/>
      <c r="L175" s="417"/>
      <c r="M175" s="417"/>
    </row>
    <row r="176" spans="1:13" s="535" customFormat="1" ht="12.75">
      <c r="A176" s="417"/>
      <c r="B176" s="417"/>
      <c r="C176" s="417"/>
      <c r="D176" s="417"/>
      <c r="E176" s="417"/>
      <c r="F176" s="417"/>
      <c r="G176" s="417"/>
      <c r="H176" s="417"/>
      <c r="I176" s="417"/>
      <c r="J176" s="417"/>
      <c r="K176" s="417"/>
      <c r="L176" s="417"/>
      <c r="M176" s="417"/>
    </row>
    <row r="177" spans="1:13" s="535" customFormat="1" ht="12.75">
      <c r="A177" s="417"/>
      <c r="B177" s="417"/>
      <c r="C177" s="417"/>
      <c r="D177" s="417"/>
      <c r="E177" s="417"/>
      <c r="F177" s="417"/>
      <c r="G177" s="417"/>
      <c r="H177" s="417"/>
      <c r="I177" s="417"/>
      <c r="J177" s="417"/>
      <c r="K177" s="417"/>
      <c r="L177" s="417"/>
      <c r="M177" s="417"/>
    </row>
    <row r="178" spans="1:13" s="535" customFormat="1" ht="12.75">
      <c r="A178" s="417"/>
      <c r="B178" s="417"/>
      <c r="C178" s="417"/>
      <c r="D178" s="417"/>
      <c r="E178" s="417"/>
      <c r="F178" s="417"/>
      <c r="G178" s="417"/>
      <c r="H178" s="417"/>
      <c r="I178" s="417"/>
      <c r="J178" s="417"/>
      <c r="K178" s="417"/>
      <c r="L178" s="417"/>
      <c r="M178" s="417"/>
    </row>
    <row r="179" spans="1:13" s="535" customFormat="1" ht="12.75">
      <c r="A179" s="417"/>
      <c r="B179" s="417"/>
      <c r="C179" s="417"/>
      <c r="D179" s="417"/>
      <c r="E179" s="417"/>
      <c r="F179" s="417"/>
      <c r="G179" s="417"/>
      <c r="H179" s="417"/>
      <c r="I179" s="417"/>
      <c r="J179" s="417"/>
      <c r="K179" s="417"/>
      <c r="L179" s="417"/>
      <c r="M179" s="417"/>
    </row>
    <row r="180" spans="1:13" s="535" customFormat="1" ht="12.75" customHeight="1">
      <c r="A180" s="417"/>
      <c r="B180" s="417"/>
      <c r="C180" s="417"/>
      <c r="D180" s="417"/>
      <c r="E180" s="417"/>
      <c r="F180" s="417"/>
      <c r="G180" s="417"/>
      <c r="H180" s="417"/>
      <c r="I180" s="417"/>
      <c r="J180" s="417"/>
      <c r="K180" s="417"/>
      <c r="L180" s="417"/>
      <c r="M180" s="417"/>
    </row>
    <row r="181" spans="1:13" s="535" customFormat="1" ht="12.75">
      <c r="A181" s="417"/>
      <c r="B181" s="417"/>
      <c r="C181" s="417"/>
      <c r="D181" s="417"/>
      <c r="E181" s="417"/>
      <c r="F181" s="417"/>
      <c r="G181" s="417"/>
      <c r="H181" s="417"/>
      <c r="I181" s="417"/>
      <c r="J181" s="417"/>
      <c r="K181" s="417"/>
      <c r="L181" s="417"/>
      <c r="M181" s="417"/>
    </row>
    <row r="182" spans="1:13" s="535" customFormat="1" ht="12.75">
      <c r="A182" s="417"/>
      <c r="B182" s="417"/>
      <c r="C182" s="417"/>
      <c r="D182" s="417"/>
      <c r="E182" s="417"/>
      <c r="F182" s="417"/>
      <c r="G182" s="417"/>
      <c r="H182" s="417"/>
      <c r="I182" s="417"/>
      <c r="J182" s="417"/>
      <c r="K182" s="417"/>
      <c r="L182" s="417"/>
      <c r="M182" s="417"/>
    </row>
    <row r="183" spans="1:13" s="535" customFormat="1" ht="12.75">
      <c r="A183" s="417"/>
      <c r="B183" s="417"/>
      <c r="C183" s="417"/>
      <c r="D183" s="417"/>
      <c r="E183" s="417"/>
      <c r="F183" s="417"/>
      <c r="G183" s="417"/>
      <c r="H183" s="417"/>
      <c r="I183" s="417"/>
      <c r="J183" s="417"/>
      <c r="K183" s="417"/>
      <c r="L183" s="417"/>
      <c r="M183" s="417"/>
    </row>
    <row r="184" spans="1:13" s="535" customFormat="1" ht="12.75">
      <c r="A184" s="417"/>
      <c r="B184" s="417"/>
      <c r="C184" s="417"/>
      <c r="D184" s="417"/>
      <c r="E184" s="417"/>
      <c r="F184" s="417"/>
      <c r="G184" s="417"/>
      <c r="H184" s="417"/>
      <c r="I184" s="417"/>
      <c r="J184" s="417"/>
      <c r="K184" s="417"/>
      <c r="L184" s="417"/>
      <c r="M184" s="417"/>
    </row>
    <row r="185" spans="1:13" s="535" customFormat="1" ht="12.75" customHeight="1">
      <c r="A185" s="417"/>
      <c r="B185" s="417"/>
      <c r="C185" s="417"/>
      <c r="D185" s="417"/>
      <c r="E185" s="417"/>
      <c r="F185" s="417"/>
      <c r="G185" s="417"/>
      <c r="H185" s="417"/>
      <c r="I185" s="417"/>
      <c r="J185" s="417"/>
      <c r="K185" s="417"/>
      <c r="L185" s="417"/>
      <c r="M185" s="417"/>
    </row>
    <row r="186" spans="1:13" s="535" customFormat="1" ht="12.75" customHeight="1">
      <c r="A186" s="417"/>
      <c r="B186" s="417"/>
      <c r="C186" s="417"/>
      <c r="D186" s="417"/>
      <c r="E186" s="417"/>
      <c r="F186" s="417"/>
      <c r="G186" s="417"/>
      <c r="H186" s="417"/>
      <c r="I186" s="417"/>
      <c r="J186" s="417"/>
      <c r="K186" s="417"/>
      <c r="L186" s="417"/>
      <c r="M186" s="417"/>
    </row>
    <row r="187" spans="1:13" s="535" customFormat="1" ht="12.75" customHeight="1">
      <c r="A187" s="417"/>
      <c r="B187" s="417"/>
      <c r="C187" s="417"/>
      <c r="D187" s="417"/>
      <c r="E187" s="417"/>
      <c r="F187" s="417"/>
      <c r="G187" s="417"/>
      <c r="H187" s="417"/>
      <c r="I187" s="417"/>
      <c r="J187" s="417"/>
      <c r="K187" s="417"/>
      <c r="L187" s="417"/>
      <c r="M187" s="417"/>
    </row>
    <row r="188" spans="1:13" s="535" customFormat="1" ht="12.75" customHeight="1">
      <c r="A188" s="417"/>
      <c r="B188" s="417"/>
      <c r="C188" s="417"/>
      <c r="D188" s="417"/>
      <c r="E188" s="417"/>
      <c r="F188" s="417"/>
      <c r="G188" s="417"/>
      <c r="H188" s="417"/>
      <c r="I188" s="417"/>
      <c r="J188" s="417"/>
      <c r="K188" s="417"/>
      <c r="L188" s="417"/>
      <c r="M188" s="417"/>
    </row>
    <row r="189" spans="1:13" s="535" customFormat="1" ht="12.75" customHeight="1">
      <c r="A189" s="417"/>
      <c r="B189" s="417"/>
      <c r="C189" s="417"/>
      <c r="D189" s="417"/>
      <c r="E189" s="417"/>
      <c r="F189" s="417"/>
      <c r="G189" s="417"/>
      <c r="H189" s="417"/>
      <c r="I189" s="417"/>
      <c r="J189" s="417"/>
      <c r="K189" s="417"/>
      <c r="L189" s="417"/>
      <c r="M189" s="417"/>
    </row>
    <row r="190" spans="1:13" s="535" customFormat="1" ht="12.75" customHeight="1">
      <c r="A190" s="417"/>
      <c r="B190" s="417"/>
      <c r="C190" s="417"/>
      <c r="D190" s="417"/>
      <c r="E190" s="417"/>
      <c r="F190" s="417"/>
      <c r="G190" s="417"/>
      <c r="H190" s="417"/>
      <c r="I190" s="417"/>
      <c r="J190" s="417"/>
      <c r="K190" s="417"/>
      <c r="L190" s="417"/>
      <c r="M190" s="417"/>
    </row>
    <row r="191" spans="1:13" s="535" customFormat="1" ht="12.75" customHeight="1">
      <c r="A191" s="417"/>
      <c r="B191" s="417"/>
      <c r="C191" s="417"/>
      <c r="D191" s="417"/>
      <c r="E191" s="417"/>
      <c r="F191" s="417"/>
      <c r="G191" s="417"/>
      <c r="H191" s="417"/>
      <c r="I191" s="417"/>
      <c r="J191" s="417"/>
      <c r="K191" s="417"/>
      <c r="L191" s="417"/>
      <c r="M191" s="417"/>
    </row>
    <row r="192" spans="1:13" s="535" customFormat="1" ht="12.75">
      <c r="A192" s="417"/>
      <c r="B192" s="417"/>
      <c r="C192" s="417"/>
      <c r="D192" s="417"/>
      <c r="E192" s="417"/>
      <c r="F192" s="417"/>
      <c r="G192" s="417"/>
      <c r="H192" s="417"/>
      <c r="I192" s="417"/>
      <c r="J192" s="417"/>
      <c r="K192" s="417"/>
      <c r="L192" s="417"/>
      <c r="M192" s="417"/>
    </row>
    <row r="193" spans="1:13" s="535" customFormat="1" ht="12.75" customHeight="1">
      <c r="A193" s="417"/>
      <c r="B193" s="417"/>
      <c r="C193" s="417"/>
      <c r="D193" s="417"/>
      <c r="E193" s="417"/>
      <c r="F193" s="417"/>
      <c r="G193" s="417"/>
      <c r="H193" s="417"/>
      <c r="I193" s="417"/>
      <c r="J193" s="417"/>
      <c r="K193" s="417"/>
      <c r="L193" s="417"/>
      <c r="M193" s="417"/>
    </row>
    <row r="194" spans="1:13" s="535" customFormat="1" ht="12.75" customHeight="1">
      <c r="A194" s="417"/>
      <c r="B194" s="417"/>
      <c r="C194" s="417"/>
      <c r="D194" s="417"/>
      <c r="E194" s="417"/>
      <c r="F194" s="417"/>
      <c r="G194" s="417"/>
      <c r="H194" s="417"/>
      <c r="I194" s="417"/>
      <c r="J194" s="417"/>
      <c r="K194" s="417"/>
      <c r="L194" s="417"/>
      <c r="M194" s="417"/>
    </row>
    <row r="195" spans="1:13" s="535" customFormat="1" ht="12.75" customHeight="1">
      <c r="A195" s="417"/>
      <c r="B195" s="417"/>
      <c r="C195" s="417"/>
      <c r="D195" s="417"/>
      <c r="E195" s="417"/>
      <c r="F195" s="417"/>
      <c r="G195" s="417"/>
      <c r="H195" s="417"/>
      <c r="I195" s="417"/>
      <c r="J195" s="417"/>
      <c r="K195" s="417"/>
      <c r="L195" s="417"/>
      <c r="M195" s="417"/>
    </row>
    <row r="196" spans="1:13" s="535" customFormat="1" ht="12.75">
      <c r="A196" s="417"/>
      <c r="B196" s="417"/>
      <c r="C196" s="417"/>
      <c r="D196" s="417"/>
      <c r="E196" s="417"/>
      <c r="F196" s="417"/>
      <c r="G196" s="417"/>
      <c r="H196" s="417"/>
      <c r="I196" s="417"/>
      <c r="J196" s="417"/>
      <c r="K196" s="417"/>
      <c r="L196" s="417"/>
      <c r="M196" s="417"/>
    </row>
    <row r="197" spans="1:13" s="535" customFormat="1" ht="12.75">
      <c r="A197" s="417"/>
      <c r="B197" s="417"/>
      <c r="C197" s="417"/>
      <c r="D197" s="417"/>
      <c r="E197" s="417"/>
      <c r="F197" s="417"/>
      <c r="G197" s="417"/>
      <c r="H197" s="417"/>
      <c r="I197" s="417"/>
      <c r="J197" s="417"/>
      <c r="K197" s="417"/>
      <c r="L197" s="417"/>
      <c r="M197" s="417"/>
    </row>
    <row r="198" spans="1:13" s="535" customFormat="1" ht="12.75">
      <c r="A198" s="417"/>
      <c r="B198" s="417"/>
      <c r="C198" s="417"/>
      <c r="D198" s="417"/>
      <c r="E198" s="417"/>
      <c r="F198" s="417"/>
      <c r="G198" s="417"/>
      <c r="H198" s="417"/>
      <c r="I198" s="417"/>
      <c r="J198" s="417"/>
      <c r="K198" s="417"/>
      <c r="L198" s="417"/>
      <c r="M198" s="417"/>
    </row>
    <row r="199" spans="1:13" s="535" customFormat="1" ht="12.75">
      <c r="A199" s="417"/>
      <c r="B199" s="417"/>
      <c r="C199" s="417"/>
      <c r="D199" s="417"/>
      <c r="E199" s="417"/>
      <c r="F199" s="417"/>
      <c r="G199" s="417"/>
      <c r="H199" s="417"/>
      <c r="I199" s="417"/>
      <c r="J199" s="417"/>
      <c r="K199" s="417"/>
      <c r="L199" s="417"/>
      <c r="M199" s="417"/>
    </row>
    <row r="200" spans="1:13" s="535" customFormat="1" ht="12.75">
      <c r="A200" s="417"/>
      <c r="B200" s="417"/>
      <c r="C200" s="417"/>
      <c r="D200" s="417"/>
      <c r="E200" s="417"/>
      <c r="F200" s="417"/>
      <c r="G200" s="417"/>
      <c r="H200" s="417"/>
      <c r="I200" s="417"/>
      <c r="J200" s="417"/>
      <c r="K200" s="417"/>
      <c r="L200" s="417"/>
      <c r="M200" s="417"/>
    </row>
    <row r="201" spans="1:13" s="535" customFormat="1" ht="12.75">
      <c r="A201" s="417"/>
      <c r="B201" s="417"/>
      <c r="C201" s="417"/>
      <c r="D201" s="417"/>
      <c r="E201" s="417"/>
      <c r="F201" s="417"/>
      <c r="G201" s="417"/>
      <c r="H201" s="417"/>
      <c r="I201" s="417"/>
      <c r="J201" s="417"/>
      <c r="K201" s="417"/>
      <c r="L201" s="417"/>
      <c r="M201" s="417"/>
    </row>
    <row r="202" spans="1:13" s="535" customFormat="1" ht="12.75">
      <c r="A202" s="417"/>
      <c r="B202" s="417"/>
      <c r="C202" s="417"/>
      <c r="D202" s="417"/>
      <c r="E202" s="417"/>
      <c r="F202" s="417"/>
      <c r="G202" s="417"/>
      <c r="H202" s="417"/>
      <c r="I202" s="417"/>
      <c r="J202" s="417"/>
      <c r="K202" s="417"/>
      <c r="L202" s="417"/>
      <c r="M202" s="417"/>
    </row>
    <row r="203" spans="1:13" s="535" customFormat="1" ht="12.75">
      <c r="A203" s="417"/>
      <c r="B203" s="417"/>
      <c r="C203" s="417"/>
      <c r="D203" s="417"/>
      <c r="E203" s="417"/>
      <c r="F203" s="417"/>
      <c r="G203" s="417"/>
      <c r="H203" s="417"/>
      <c r="I203" s="417"/>
      <c r="J203" s="417"/>
      <c r="K203" s="417"/>
      <c r="L203" s="417"/>
      <c r="M203" s="417"/>
    </row>
    <row r="204" spans="1:13" s="535" customFormat="1" ht="12.75">
      <c r="A204" s="417"/>
      <c r="B204" s="417"/>
      <c r="C204" s="417"/>
      <c r="D204" s="417"/>
      <c r="E204" s="417"/>
      <c r="F204" s="417"/>
      <c r="G204" s="417"/>
      <c r="H204" s="417"/>
      <c r="I204" s="417"/>
      <c r="J204" s="417"/>
      <c r="K204" s="417"/>
      <c r="L204" s="417"/>
      <c r="M204" s="417"/>
    </row>
    <row r="205" spans="1:13" s="535" customFormat="1" ht="12.75">
      <c r="A205" s="417"/>
      <c r="B205" s="417"/>
      <c r="C205" s="417"/>
      <c r="D205" s="417"/>
      <c r="E205" s="417"/>
      <c r="F205" s="417"/>
      <c r="G205" s="417"/>
      <c r="H205" s="417"/>
      <c r="I205" s="417"/>
      <c r="J205" s="417"/>
      <c r="K205" s="417"/>
      <c r="L205" s="417"/>
      <c r="M205" s="417"/>
    </row>
    <row r="206" spans="1:13" s="535" customFormat="1" ht="12.75">
      <c r="A206" s="417"/>
      <c r="B206" s="417"/>
      <c r="C206" s="417"/>
      <c r="D206" s="417"/>
      <c r="E206" s="417"/>
      <c r="F206" s="417"/>
      <c r="G206" s="417"/>
      <c r="H206" s="417"/>
      <c r="I206" s="417"/>
      <c r="J206" s="417"/>
      <c r="K206" s="417"/>
      <c r="L206" s="417"/>
      <c r="M206" s="417"/>
    </row>
    <row r="207" spans="1:13" s="535" customFormat="1" ht="12.75">
      <c r="A207" s="417"/>
      <c r="B207" s="417"/>
      <c r="C207" s="417"/>
      <c r="D207" s="417"/>
      <c r="E207" s="417"/>
      <c r="F207" s="417"/>
      <c r="G207" s="417"/>
      <c r="H207" s="417"/>
      <c r="I207" s="417"/>
      <c r="J207" s="417"/>
      <c r="K207" s="417"/>
      <c r="L207" s="417"/>
      <c r="M207" s="417"/>
    </row>
    <row r="208" spans="1:13" s="535" customFormat="1" ht="12.75">
      <c r="A208" s="417"/>
      <c r="B208" s="417"/>
      <c r="C208" s="417"/>
      <c r="D208" s="417"/>
      <c r="E208" s="417"/>
      <c r="F208" s="417"/>
      <c r="G208" s="417"/>
      <c r="H208" s="417"/>
      <c r="I208" s="417"/>
      <c r="J208" s="417"/>
      <c r="K208" s="417"/>
      <c r="L208" s="417"/>
      <c r="M208" s="417"/>
    </row>
    <row r="209" spans="1:13" s="535" customFormat="1" ht="12.75">
      <c r="A209" s="417"/>
      <c r="B209" s="417"/>
      <c r="C209" s="417"/>
      <c r="D209" s="417"/>
      <c r="E209" s="417"/>
      <c r="F209" s="417"/>
      <c r="G209" s="417"/>
      <c r="H209" s="417"/>
      <c r="I209" s="417"/>
      <c r="J209" s="417"/>
      <c r="K209" s="417"/>
      <c r="L209" s="417"/>
      <c r="M209" s="417"/>
    </row>
    <row r="210" spans="1:13" s="535" customFormat="1" ht="12.75">
      <c r="A210" s="417"/>
      <c r="B210" s="417"/>
      <c r="C210" s="417"/>
      <c r="D210" s="417"/>
      <c r="E210" s="417"/>
      <c r="F210" s="417"/>
      <c r="G210" s="417"/>
      <c r="H210" s="417"/>
      <c r="I210" s="417"/>
      <c r="J210" s="417"/>
      <c r="K210" s="417"/>
      <c r="L210" s="417"/>
      <c r="M210" s="417"/>
    </row>
    <row r="211" spans="1:13" s="535" customFormat="1" ht="12.75">
      <c r="A211" s="417"/>
      <c r="B211" s="417"/>
      <c r="C211" s="417"/>
      <c r="D211" s="417"/>
      <c r="E211" s="417"/>
      <c r="F211" s="417"/>
      <c r="G211" s="417"/>
      <c r="H211" s="417"/>
      <c r="I211" s="417"/>
      <c r="J211" s="417"/>
      <c r="K211" s="417"/>
      <c r="L211" s="417"/>
      <c r="M211" s="417"/>
    </row>
    <row r="212" spans="1:13" s="535" customFormat="1" ht="12.75">
      <c r="A212" s="417"/>
      <c r="B212" s="417"/>
      <c r="C212" s="417"/>
      <c r="D212" s="417"/>
      <c r="E212" s="417"/>
      <c r="F212" s="417"/>
      <c r="G212" s="417"/>
      <c r="H212" s="417"/>
      <c r="I212" s="417"/>
      <c r="J212" s="417"/>
      <c r="K212" s="417"/>
      <c r="L212" s="417"/>
      <c r="M212" s="417"/>
    </row>
    <row r="213" spans="1:13" s="535" customFormat="1" ht="12.75">
      <c r="A213" s="417"/>
      <c r="B213" s="417"/>
      <c r="C213" s="417"/>
      <c r="D213" s="417"/>
      <c r="E213" s="417"/>
      <c r="F213" s="417"/>
      <c r="G213" s="417"/>
      <c r="H213" s="417"/>
      <c r="I213" s="417"/>
      <c r="J213" s="417"/>
      <c r="K213" s="417"/>
      <c r="L213" s="417"/>
      <c r="M213" s="417"/>
    </row>
    <row r="214" spans="1:13" s="535" customFormat="1" ht="12.75">
      <c r="A214" s="417"/>
      <c r="B214" s="417"/>
      <c r="C214" s="417"/>
      <c r="D214" s="417"/>
      <c r="E214" s="417"/>
      <c r="F214" s="417"/>
      <c r="G214" s="417"/>
      <c r="H214" s="417"/>
      <c r="I214" s="417"/>
      <c r="J214" s="417"/>
      <c r="K214" s="417"/>
      <c r="L214" s="417"/>
      <c r="M214" s="417"/>
    </row>
    <row r="215" spans="1:13" s="535" customFormat="1" ht="12.75">
      <c r="A215" s="417"/>
      <c r="B215" s="417"/>
      <c r="C215" s="417"/>
      <c r="D215" s="417"/>
      <c r="E215" s="417"/>
      <c r="F215" s="417"/>
      <c r="G215" s="417"/>
      <c r="H215" s="417"/>
      <c r="I215" s="417"/>
      <c r="J215" s="417"/>
      <c r="K215" s="417"/>
      <c r="L215" s="417"/>
      <c r="M215" s="417"/>
    </row>
    <row r="216" spans="1:13" s="535" customFormat="1" ht="12.75">
      <c r="A216" s="417"/>
      <c r="B216" s="417"/>
      <c r="C216" s="417"/>
      <c r="D216" s="417"/>
      <c r="E216" s="417"/>
      <c r="F216" s="417"/>
      <c r="G216" s="417"/>
      <c r="H216" s="417"/>
      <c r="I216" s="417"/>
      <c r="J216" s="417"/>
      <c r="K216" s="417"/>
      <c r="L216" s="417"/>
      <c r="M216" s="417"/>
    </row>
    <row r="217" spans="1:13" s="535" customFormat="1" ht="12.75">
      <c r="A217" s="417"/>
      <c r="B217" s="417"/>
      <c r="C217" s="417"/>
      <c r="D217" s="417"/>
      <c r="E217" s="417"/>
      <c r="F217" s="417"/>
      <c r="G217" s="417"/>
      <c r="H217" s="417"/>
      <c r="I217" s="417"/>
      <c r="J217" s="417"/>
      <c r="K217" s="417"/>
      <c r="L217" s="417"/>
      <c r="M217" s="417"/>
    </row>
    <row r="218" spans="1:13" s="535" customFormat="1" ht="12.75">
      <c r="A218" s="417"/>
      <c r="B218" s="417"/>
      <c r="C218" s="417"/>
      <c r="D218" s="417"/>
      <c r="E218" s="417"/>
      <c r="F218" s="417"/>
      <c r="G218" s="417"/>
      <c r="H218" s="417"/>
      <c r="I218" s="417"/>
      <c r="J218" s="417"/>
      <c r="K218" s="417"/>
      <c r="L218" s="417"/>
      <c r="M218" s="417"/>
    </row>
    <row r="219" spans="1:13" s="535" customFormat="1" ht="12.75">
      <c r="A219" s="417"/>
      <c r="B219" s="417"/>
      <c r="C219" s="417"/>
      <c r="D219" s="417"/>
      <c r="E219" s="417"/>
      <c r="F219" s="417"/>
      <c r="G219" s="417"/>
      <c r="H219" s="417"/>
      <c r="I219" s="417"/>
      <c r="J219" s="417"/>
      <c r="K219" s="417"/>
      <c r="L219" s="417"/>
      <c r="M219" s="417"/>
    </row>
    <row r="220" spans="1:13" s="535" customFormat="1" ht="12.75">
      <c r="A220" s="417"/>
      <c r="B220" s="417"/>
      <c r="C220" s="417"/>
      <c r="D220" s="417"/>
      <c r="E220" s="417"/>
      <c r="F220" s="417"/>
      <c r="G220" s="417"/>
      <c r="H220" s="417"/>
      <c r="I220" s="417"/>
      <c r="J220" s="417"/>
      <c r="K220" s="417"/>
      <c r="L220" s="417"/>
      <c r="M220" s="417"/>
    </row>
    <row r="221" spans="1:13" s="535" customFormat="1" ht="12.75">
      <c r="A221" s="417"/>
      <c r="B221" s="417"/>
      <c r="C221" s="417"/>
      <c r="D221" s="417"/>
      <c r="E221" s="417"/>
      <c r="F221" s="417"/>
      <c r="G221" s="417"/>
      <c r="H221" s="417"/>
      <c r="I221" s="417"/>
      <c r="J221" s="417"/>
      <c r="K221" s="417"/>
      <c r="L221" s="417"/>
      <c r="M221" s="417"/>
    </row>
    <row r="222" spans="1:13" s="535" customFormat="1" ht="12.75">
      <c r="A222" s="417"/>
      <c r="B222" s="417"/>
      <c r="C222" s="417"/>
      <c r="D222" s="417"/>
      <c r="E222" s="417"/>
      <c r="F222" s="417"/>
      <c r="G222" s="417"/>
      <c r="H222" s="417"/>
      <c r="I222" s="417"/>
      <c r="J222" s="417"/>
      <c r="K222" s="417"/>
      <c r="L222" s="417"/>
      <c r="M222" s="417"/>
    </row>
    <row r="223" spans="1:13" s="535" customFormat="1" ht="12.75">
      <c r="A223" s="417"/>
      <c r="B223" s="417"/>
      <c r="C223" s="417"/>
      <c r="D223" s="417"/>
      <c r="E223" s="417"/>
      <c r="F223" s="417"/>
      <c r="G223" s="417"/>
      <c r="H223" s="417"/>
      <c r="I223" s="417"/>
      <c r="J223" s="417"/>
      <c r="K223" s="417"/>
      <c r="L223" s="417"/>
      <c r="M223" s="417"/>
    </row>
    <row r="224" spans="1:13" s="535" customFormat="1" ht="12.75">
      <c r="A224" s="417"/>
      <c r="B224" s="417"/>
      <c r="C224" s="417"/>
      <c r="D224" s="417"/>
      <c r="E224" s="417"/>
      <c r="F224" s="417"/>
      <c r="G224" s="417"/>
      <c r="H224" s="417"/>
      <c r="I224" s="417"/>
      <c r="J224" s="417"/>
      <c r="K224" s="417"/>
      <c r="L224" s="417"/>
      <c r="M224" s="417"/>
    </row>
    <row r="225" spans="1:13" s="535" customFormat="1" ht="12.75">
      <c r="A225" s="417"/>
      <c r="B225" s="417"/>
      <c r="C225" s="417"/>
      <c r="D225" s="417"/>
      <c r="E225" s="417"/>
      <c r="F225" s="417"/>
      <c r="G225" s="417"/>
      <c r="H225" s="417"/>
      <c r="I225" s="417"/>
      <c r="J225" s="417"/>
      <c r="K225" s="417"/>
      <c r="L225" s="417"/>
      <c r="M225" s="417"/>
    </row>
    <row r="226" spans="1:13" s="535" customFormat="1" ht="12.75">
      <c r="A226" s="417"/>
      <c r="B226" s="417"/>
      <c r="C226" s="417"/>
      <c r="D226" s="417"/>
      <c r="E226" s="417"/>
      <c r="F226" s="417"/>
      <c r="G226" s="417"/>
      <c r="H226" s="417"/>
      <c r="I226" s="417"/>
      <c r="J226" s="417"/>
      <c r="K226" s="417"/>
      <c r="L226" s="417"/>
      <c r="M226" s="417"/>
    </row>
    <row r="227" spans="1:13" s="535" customFormat="1" ht="12.75">
      <c r="A227" s="417"/>
      <c r="B227" s="417"/>
      <c r="C227" s="417"/>
      <c r="D227" s="417"/>
      <c r="E227" s="417"/>
      <c r="F227" s="417"/>
      <c r="G227" s="417"/>
      <c r="H227" s="417"/>
      <c r="I227" s="417"/>
      <c r="J227" s="417"/>
      <c r="K227" s="417"/>
      <c r="L227" s="417"/>
      <c r="M227" s="417"/>
    </row>
    <row r="228" spans="1:13" s="535" customFormat="1" ht="12.75">
      <c r="A228" s="417"/>
      <c r="B228" s="417"/>
      <c r="C228" s="417"/>
      <c r="D228" s="417"/>
      <c r="E228" s="417"/>
      <c r="F228" s="417"/>
      <c r="G228" s="417"/>
      <c r="H228" s="417"/>
      <c r="I228" s="417"/>
      <c r="J228" s="417"/>
      <c r="K228" s="417"/>
      <c r="L228" s="417"/>
      <c r="M228" s="417"/>
    </row>
    <row r="229" spans="1:13" s="535" customFormat="1" ht="12.75">
      <c r="A229" s="417"/>
      <c r="B229" s="417"/>
      <c r="C229" s="417"/>
      <c r="D229" s="417"/>
      <c r="E229" s="417"/>
      <c r="F229" s="417"/>
      <c r="G229" s="417"/>
      <c r="H229" s="417"/>
      <c r="I229" s="417"/>
      <c r="J229" s="417"/>
      <c r="K229" s="417"/>
      <c r="L229" s="417"/>
      <c r="M229" s="417"/>
    </row>
    <row r="230" spans="1:13" s="535" customFormat="1" ht="12.75">
      <c r="A230" s="417"/>
      <c r="B230" s="417"/>
      <c r="C230" s="417"/>
      <c r="D230" s="417"/>
      <c r="E230" s="417"/>
      <c r="F230" s="417"/>
      <c r="G230" s="417"/>
      <c r="H230" s="417"/>
      <c r="I230" s="417"/>
      <c r="J230" s="417"/>
      <c r="K230" s="417"/>
      <c r="L230" s="417"/>
      <c r="M230" s="417"/>
    </row>
    <row r="231" spans="1:13" s="535" customFormat="1" ht="12.75">
      <c r="A231" s="417"/>
      <c r="B231" s="417"/>
      <c r="C231" s="417"/>
      <c r="D231" s="417"/>
      <c r="E231" s="417"/>
      <c r="F231" s="417"/>
      <c r="G231" s="417"/>
      <c r="H231" s="417"/>
      <c r="I231" s="417"/>
      <c r="J231" s="417"/>
      <c r="K231" s="417"/>
      <c r="L231" s="417"/>
      <c r="M231" s="417"/>
    </row>
    <row r="232" spans="1:13" s="535" customFormat="1" ht="12.75">
      <c r="A232" s="417"/>
      <c r="B232" s="417"/>
      <c r="C232" s="417"/>
      <c r="D232" s="417"/>
      <c r="E232" s="417"/>
      <c r="F232" s="417"/>
      <c r="G232" s="417"/>
      <c r="H232" s="417"/>
      <c r="I232" s="417"/>
      <c r="J232" s="417"/>
      <c r="K232" s="417"/>
      <c r="L232" s="417"/>
      <c r="M232" s="417"/>
    </row>
    <row r="233" spans="1:13" s="535" customFormat="1" ht="12.75">
      <c r="A233" s="417"/>
      <c r="B233" s="417"/>
      <c r="C233" s="417"/>
      <c r="D233" s="417"/>
      <c r="E233" s="417"/>
      <c r="F233" s="417"/>
      <c r="G233" s="417"/>
      <c r="H233" s="417"/>
      <c r="I233" s="417"/>
      <c r="J233" s="417"/>
      <c r="K233" s="417"/>
      <c r="L233" s="417"/>
      <c r="M233" s="417"/>
    </row>
    <row r="234" spans="1:13" s="535" customFormat="1" ht="12.75">
      <c r="A234" s="417"/>
      <c r="B234" s="417"/>
      <c r="C234" s="417"/>
      <c r="D234" s="417"/>
      <c r="E234" s="417"/>
      <c r="F234" s="417"/>
      <c r="G234" s="417"/>
      <c r="H234" s="417"/>
      <c r="I234" s="417"/>
      <c r="J234" s="417"/>
      <c r="K234" s="417"/>
      <c r="L234" s="417"/>
      <c r="M234" s="417"/>
    </row>
    <row r="235" spans="1:13" s="535" customFormat="1" ht="12.75">
      <c r="A235" s="417"/>
      <c r="B235" s="417"/>
      <c r="C235" s="417"/>
      <c r="D235" s="417"/>
      <c r="E235" s="417"/>
      <c r="F235" s="417"/>
      <c r="G235" s="417"/>
      <c r="H235" s="417"/>
      <c r="I235" s="417"/>
      <c r="J235" s="417"/>
      <c r="K235" s="417"/>
      <c r="L235" s="417"/>
      <c r="M235" s="417"/>
    </row>
    <row r="236" spans="1:13" s="535" customFormat="1" ht="12.75">
      <c r="A236" s="417"/>
      <c r="B236" s="417"/>
      <c r="C236" s="417"/>
      <c r="D236" s="417"/>
      <c r="E236" s="417"/>
      <c r="F236" s="417"/>
      <c r="G236" s="417"/>
      <c r="H236" s="417"/>
      <c r="I236" s="417"/>
      <c r="J236" s="417"/>
      <c r="K236" s="417"/>
      <c r="L236" s="417"/>
      <c r="M236" s="417"/>
    </row>
    <row r="237" spans="1:13" s="535" customFormat="1" ht="12.75">
      <c r="A237" s="417"/>
      <c r="B237" s="417"/>
      <c r="C237" s="417"/>
      <c r="D237" s="417"/>
      <c r="E237" s="417"/>
      <c r="F237" s="417"/>
      <c r="G237" s="417"/>
      <c r="H237" s="417"/>
      <c r="I237" s="417"/>
      <c r="J237" s="417"/>
      <c r="K237" s="417"/>
      <c r="L237" s="417"/>
      <c r="M237" s="417"/>
    </row>
    <row r="238" spans="1:13" s="535" customFormat="1" ht="12.75">
      <c r="A238" s="417"/>
      <c r="B238" s="417"/>
      <c r="C238" s="417"/>
      <c r="D238" s="417"/>
      <c r="E238" s="417"/>
      <c r="F238" s="417"/>
      <c r="G238" s="417"/>
      <c r="H238" s="417"/>
      <c r="I238" s="417"/>
      <c r="J238" s="417"/>
      <c r="K238" s="417"/>
      <c r="L238" s="417"/>
      <c r="M238" s="417"/>
    </row>
    <row r="239" spans="1:13" s="535" customFormat="1" ht="12.75">
      <c r="A239" s="417"/>
      <c r="B239" s="417"/>
      <c r="C239" s="417"/>
      <c r="D239" s="417"/>
      <c r="E239" s="417"/>
      <c r="F239" s="417"/>
      <c r="G239" s="417"/>
      <c r="H239" s="417"/>
      <c r="I239" s="417"/>
      <c r="J239" s="417"/>
      <c r="K239" s="417"/>
      <c r="L239" s="417"/>
      <c r="M239" s="417"/>
    </row>
    <row r="240" spans="1:13" s="535" customFormat="1" ht="12.75">
      <c r="A240" s="417"/>
      <c r="B240" s="417"/>
      <c r="C240" s="417"/>
      <c r="D240" s="417"/>
      <c r="E240" s="417"/>
      <c r="F240" s="417"/>
      <c r="G240" s="417"/>
      <c r="H240" s="417"/>
      <c r="I240" s="417"/>
      <c r="J240" s="417"/>
      <c r="K240" s="417"/>
      <c r="L240" s="417"/>
      <c r="M240" s="417"/>
    </row>
    <row r="241" spans="1:13" s="535" customFormat="1" ht="12.75">
      <c r="A241" s="417"/>
      <c r="B241" s="417"/>
      <c r="C241" s="417"/>
      <c r="D241" s="417"/>
      <c r="E241" s="417"/>
      <c r="F241" s="417"/>
      <c r="G241" s="417"/>
      <c r="H241" s="417"/>
      <c r="I241" s="417"/>
      <c r="J241" s="417"/>
      <c r="K241" s="417"/>
      <c r="L241" s="417"/>
      <c r="M241" s="417"/>
    </row>
    <row r="242" spans="1:13" s="535" customFormat="1" ht="12.75">
      <c r="A242" s="417"/>
      <c r="B242" s="417"/>
      <c r="C242" s="417"/>
      <c r="D242" s="417"/>
      <c r="E242" s="417"/>
      <c r="F242" s="417"/>
      <c r="G242" s="417"/>
      <c r="H242" s="417"/>
      <c r="I242" s="417"/>
      <c r="J242" s="417"/>
      <c r="K242" s="417"/>
      <c r="L242" s="417"/>
      <c r="M242" s="417"/>
    </row>
    <row r="243" spans="1:13" ht="12.75">
      <c r="A243" s="417"/>
      <c r="B243" s="417"/>
      <c r="C243" s="417"/>
      <c r="D243" s="417"/>
      <c r="E243" s="417"/>
      <c r="F243" s="417"/>
      <c r="G243" s="417"/>
      <c r="H243" s="417"/>
      <c r="I243" s="417"/>
      <c r="J243" s="417"/>
      <c r="K243" s="417"/>
      <c r="L243" s="417"/>
      <c r="M243" s="417"/>
    </row>
    <row r="244" spans="1:13" ht="12.75">
      <c r="A244" s="417"/>
      <c r="B244" s="417"/>
      <c r="C244" s="417"/>
      <c r="D244" s="417"/>
      <c r="E244" s="417"/>
      <c r="F244" s="417"/>
      <c r="G244" s="417"/>
      <c r="H244" s="417"/>
      <c r="I244" s="417"/>
      <c r="J244" s="417"/>
      <c r="K244" s="417"/>
      <c r="L244" s="417"/>
      <c r="M244" s="417"/>
    </row>
    <row r="245" spans="1:13" ht="12.75">
      <c r="A245" s="417"/>
      <c r="B245" s="417"/>
      <c r="C245" s="417"/>
      <c r="D245" s="417"/>
      <c r="E245" s="417"/>
      <c r="F245" s="417"/>
      <c r="G245" s="417"/>
      <c r="H245" s="417"/>
      <c r="I245" s="417"/>
      <c r="J245" s="417"/>
      <c r="K245" s="417"/>
      <c r="L245" s="417"/>
      <c r="M245" s="417"/>
    </row>
    <row r="246" spans="1:13" ht="12.75">
      <c r="A246" s="417"/>
      <c r="B246" s="417"/>
      <c r="C246" s="417"/>
      <c r="D246" s="417"/>
      <c r="E246" s="417"/>
      <c r="F246" s="417"/>
      <c r="G246" s="417"/>
      <c r="H246" s="417"/>
      <c r="I246" s="417"/>
      <c r="J246" s="417"/>
      <c r="K246" s="417"/>
      <c r="L246" s="417"/>
      <c r="M246" s="417"/>
    </row>
    <row r="247" spans="1:13" ht="12.75">
      <c r="A247" s="417"/>
      <c r="B247" s="417"/>
      <c r="C247" s="417"/>
      <c r="D247" s="417"/>
      <c r="E247" s="417"/>
      <c r="F247" s="417"/>
      <c r="G247" s="417"/>
      <c r="H247" s="417"/>
      <c r="I247" s="417"/>
      <c r="J247" s="417"/>
      <c r="K247" s="417"/>
      <c r="L247" s="417"/>
      <c r="M247" s="417"/>
    </row>
    <row r="248" spans="1:13" ht="12.75">
      <c r="A248" s="417"/>
      <c r="B248" s="417"/>
      <c r="C248" s="417"/>
      <c r="D248" s="417"/>
      <c r="E248" s="417"/>
      <c r="F248" s="417"/>
      <c r="G248" s="417"/>
      <c r="H248" s="417"/>
      <c r="I248" s="417"/>
      <c r="J248" s="417"/>
      <c r="K248" s="417"/>
      <c r="L248" s="417"/>
      <c r="M248" s="417"/>
    </row>
    <row r="249" spans="1:13" ht="12.75">
      <c r="A249" s="417"/>
      <c r="B249" s="417"/>
      <c r="C249" s="417"/>
      <c r="D249" s="417"/>
      <c r="E249" s="417"/>
      <c r="F249" s="417"/>
      <c r="G249" s="417"/>
      <c r="H249" s="417"/>
      <c r="I249" s="417"/>
      <c r="J249" s="417"/>
      <c r="K249" s="417"/>
      <c r="L249" s="417"/>
      <c r="M249" s="417"/>
    </row>
    <row r="250" spans="1:13" ht="12.75">
      <c r="A250" s="417"/>
      <c r="B250" s="417"/>
      <c r="C250" s="417"/>
      <c r="D250" s="417"/>
      <c r="E250" s="417"/>
      <c r="F250" s="417"/>
      <c r="G250" s="417"/>
      <c r="H250" s="417"/>
      <c r="I250" s="417"/>
      <c r="J250" s="417"/>
      <c r="K250" s="417"/>
      <c r="L250" s="417"/>
      <c r="M250" s="417"/>
    </row>
    <row r="251" spans="1:13" ht="12.75">
      <c r="A251" s="417"/>
      <c r="B251" s="417"/>
      <c r="C251" s="417"/>
      <c r="D251" s="417"/>
      <c r="E251" s="417"/>
      <c r="F251" s="417"/>
      <c r="G251" s="417"/>
      <c r="H251" s="417"/>
      <c r="I251" s="417"/>
      <c r="J251" s="417"/>
      <c r="K251" s="417"/>
      <c r="L251" s="417"/>
      <c r="M251" s="417"/>
    </row>
    <row r="252" spans="1:13" ht="12.75">
      <c r="A252" s="417"/>
      <c r="B252" s="417"/>
      <c r="C252" s="417"/>
      <c r="D252" s="417"/>
      <c r="E252" s="417"/>
      <c r="F252" s="417"/>
      <c r="G252" s="417"/>
      <c r="H252" s="417"/>
      <c r="I252" s="417"/>
      <c r="J252" s="417"/>
      <c r="K252" s="417"/>
      <c r="L252" s="417"/>
      <c r="M252" s="417"/>
    </row>
    <row r="253" spans="1:13" ht="12.75">
      <c r="A253" s="417"/>
      <c r="B253" s="417"/>
      <c r="C253" s="417"/>
      <c r="D253" s="417"/>
      <c r="E253" s="417"/>
      <c r="F253" s="417"/>
      <c r="G253" s="417"/>
      <c r="H253" s="417"/>
      <c r="I253" s="417"/>
      <c r="J253" s="417"/>
      <c r="K253" s="417"/>
      <c r="L253" s="417"/>
      <c r="M253" s="417"/>
    </row>
    <row r="254" spans="1:13" ht="12.75">
      <c r="A254" s="417"/>
      <c r="B254" s="417"/>
      <c r="C254" s="417"/>
      <c r="D254" s="417"/>
      <c r="E254" s="417"/>
      <c r="F254" s="417"/>
      <c r="G254" s="417"/>
      <c r="H254" s="417"/>
      <c r="I254" s="417"/>
      <c r="J254" s="417"/>
      <c r="K254" s="417"/>
      <c r="L254" s="417"/>
      <c r="M254" s="417"/>
    </row>
    <row r="255" spans="1:13" ht="12.75">
      <c r="A255" s="417"/>
      <c r="B255" s="417"/>
      <c r="C255" s="417"/>
      <c r="D255" s="417"/>
      <c r="E255" s="417"/>
      <c r="F255" s="417"/>
      <c r="G255" s="417"/>
      <c r="H255" s="417"/>
      <c r="I255" s="417"/>
      <c r="J255" s="417"/>
      <c r="K255" s="417"/>
      <c r="L255" s="417"/>
      <c r="M255" s="417"/>
    </row>
    <row r="256" spans="1:13" ht="12.75">
      <c r="A256" s="417"/>
      <c r="B256" s="417"/>
      <c r="C256" s="417"/>
      <c r="D256" s="417"/>
      <c r="E256" s="417"/>
      <c r="F256" s="417"/>
      <c r="G256" s="417"/>
      <c r="H256" s="417"/>
      <c r="I256" s="417"/>
      <c r="J256" s="417"/>
      <c r="K256" s="417"/>
      <c r="L256" s="417"/>
      <c r="M256" s="417"/>
    </row>
    <row r="257" spans="1:13" ht="12.75">
      <c r="A257" s="417"/>
      <c r="B257" s="417"/>
      <c r="C257" s="417"/>
      <c r="D257" s="417"/>
      <c r="E257" s="417"/>
      <c r="F257" s="417"/>
      <c r="G257" s="417"/>
      <c r="H257" s="417"/>
      <c r="I257" s="417"/>
      <c r="J257" s="417"/>
      <c r="K257" s="417"/>
      <c r="L257" s="417"/>
      <c r="M257" s="417"/>
    </row>
    <row r="258" spans="1:13" ht="12.75">
      <c r="A258" s="417"/>
      <c r="B258" s="417"/>
      <c r="C258" s="417"/>
      <c r="D258" s="417"/>
      <c r="E258" s="417"/>
      <c r="F258" s="417"/>
      <c r="G258" s="417"/>
      <c r="H258" s="417"/>
      <c r="I258" s="417"/>
      <c r="J258" s="417"/>
      <c r="K258" s="417"/>
      <c r="L258" s="417"/>
      <c r="M258" s="417"/>
    </row>
    <row r="259" spans="1:13" ht="12.75">
      <c r="A259" s="417"/>
      <c r="B259" s="417"/>
      <c r="C259" s="417"/>
      <c r="D259" s="417"/>
      <c r="E259" s="417"/>
      <c r="F259" s="417"/>
      <c r="G259" s="417"/>
      <c r="H259" s="417"/>
      <c r="I259" s="417"/>
      <c r="J259" s="417"/>
      <c r="K259" s="417"/>
      <c r="L259" s="417"/>
      <c r="M259" s="417"/>
    </row>
    <row r="260" spans="1:13" ht="12.75">
      <c r="A260" s="417"/>
      <c r="B260" s="417"/>
      <c r="C260" s="417"/>
      <c r="D260" s="417"/>
      <c r="E260" s="417"/>
      <c r="F260" s="417"/>
      <c r="G260" s="417"/>
      <c r="H260" s="417"/>
      <c r="I260" s="417"/>
      <c r="J260" s="417"/>
      <c r="K260" s="417"/>
      <c r="L260" s="417"/>
      <c r="M260" s="417"/>
    </row>
    <row r="261" spans="1:13" ht="12.75">
      <c r="A261" s="417"/>
      <c r="B261" s="417"/>
      <c r="C261" s="417"/>
      <c r="D261" s="417"/>
      <c r="E261" s="417"/>
      <c r="F261" s="417"/>
      <c r="G261" s="417"/>
      <c r="H261" s="417"/>
      <c r="I261" s="417"/>
      <c r="J261" s="417"/>
      <c r="K261" s="417"/>
      <c r="L261" s="417"/>
      <c r="M261" s="417"/>
    </row>
    <row r="262" spans="1:13" ht="12.75">
      <c r="A262" s="417"/>
      <c r="B262" s="417"/>
      <c r="C262" s="417"/>
      <c r="D262" s="417"/>
      <c r="E262" s="417"/>
      <c r="F262" s="417"/>
      <c r="G262" s="417"/>
      <c r="H262" s="417"/>
      <c r="I262" s="417"/>
      <c r="J262" s="417"/>
      <c r="K262" s="417"/>
      <c r="L262" s="417"/>
      <c r="M262" s="417"/>
    </row>
    <row r="263" spans="1:13" ht="12.75">
      <c r="A263" s="417"/>
      <c r="B263" s="417"/>
      <c r="C263" s="417"/>
      <c r="D263" s="417"/>
      <c r="E263" s="417"/>
      <c r="F263" s="417"/>
      <c r="G263" s="417"/>
      <c r="H263" s="417"/>
      <c r="I263" s="417"/>
      <c r="J263" s="417"/>
      <c r="K263" s="417"/>
      <c r="L263" s="417"/>
      <c r="M263" s="417"/>
    </row>
    <row r="264" spans="1:13" ht="12.75">
      <c r="A264" s="417"/>
      <c r="B264" s="417"/>
      <c r="C264" s="417"/>
      <c r="D264" s="417"/>
      <c r="E264" s="417"/>
      <c r="F264" s="417"/>
      <c r="G264" s="417"/>
      <c r="H264" s="417"/>
      <c r="I264" s="417"/>
      <c r="J264" s="417"/>
      <c r="K264" s="417"/>
      <c r="L264" s="417"/>
      <c r="M264" s="417"/>
    </row>
    <row r="265" spans="1:13" ht="12.75">
      <c r="A265" s="417"/>
      <c r="B265" s="417"/>
      <c r="C265" s="417"/>
      <c r="D265" s="417"/>
      <c r="E265" s="417"/>
      <c r="F265" s="417"/>
      <c r="G265" s="417"/>
      <c r="H265" s="417"/>
      <c r="I265" s="417"/>
      <c r="J265" s="417"/>
      <c r="K265" s="417"/>
      <c r="L265" s="417"/>
      <c r="M265" s="417"/>
    </row>
    <row r="266" spans="1:13" ht="12.75">
      <c r="A266" s="417"/>
      <c r="B266" s="417"/>
      <c r="C266" s="417"/>
      <c r="D266" s="417"/>
      <c r="E266" s="417"/>
      <c r="F266" s="417"/>
      <c r="G266" s="417"/>
      <c r="H266" s="417"/>
      <c r="I266" s="417"/>
      <c r="J266" s="417"/>
      <c r="K266" s="417"/>
      <c r="L266" s="417"/>
      <c r="M266" s="417"/>
    </row>
    <row r="267" spans="1:13" ht="12.75">
      <c r="A267" s="417"/>
      <c r="B267" s="417"/>
      <c r="C267" s="417"/>
      <c r="D267" s="417"/>
      <c r="E267" s="417"/>
      <c r="F267" s="417"/>
      <c r="G267" s="417"/>
      <c r="H267" s="417"/>
      <c r="I267" s="417"/>
      <c r="J267" s="417"/>
      <c r="K267" s="417"/>
      <c r="L267" s="417"/>
      <c r="M267" s="417"/>
    </row>
    <row r="268" spans="1:13" ht="12.75">
      <c r="A268" s="417"/>
      <c r="B268" s="417"/>
      <c r="C268" s="417"/>
      <c r="D268" s="417"/>
      <c r="E268" s="417"/>
      <c r="F268" s="417"/>
      <c r="G268" s="417"/>
      <c r="H268" s="417"/>
      <c r="I268" s="417"/>
      <c r="J268" s="417"/>
      <c r="K268" s="417"/>
      <c r="L268" s="417"/>
      <c r="M268" s="417"/>
    </row>
    <row r="269" spans="1:13" ht="12.75">
      <c r="A269" s="417"/>
      <c r="B269" s="417"/>
      <c r="C269" s="417"/>
      <c r="D269" s="417"/>
      <c r="E269" s="417"/>
      <c r="F269" s="417"/>
      <c r="G269" s="417"/>
      <c r="H269" s="417"/>
      <c r="I269" s="417"/>
      <c r="J269" s="417"/>
      <c r="K269" s="417"/>
      <c r="L269" s="417"/>
      <c r="M269" s="417"/>
    </row>
    <row r="270" spans="1:13" ht="12.75">
      <c r="A270" s="417"/>
      <c r="B270" s="417"/>
      <c r="C270" s="417"/>
      <c r="D270" s="417"/>
      <c r="E270" s="417"/>
      <c r="F270" s="417"/>
      <c r="G270" s="417"/>
      <c r="H270" s="417"/>
      <c r="I270" s="417"/>
      <c r="J270" s="417"/>
      <c r="K270" s="417"/>
      <c r="L270" s="417"/>
      <c r="M270" s="417"/>
    </row>
    <row r="271" spans="1:13" ht="12.75">
      <c r="A271" s="417"/>
      <c r="B271" s="417"/>
      <c r="C271" s="417"/>
      <c r="D271" s="417"/>
      <c r="E271" s="417"/>
      <c r="F271" s="417"/>
      <c r="G271" s="417"/>
      <c r="H271" s="417"/>
      <c r="I271" s="417"/>
      <c r="J271" s="417"/>
      <c r="K271" s="417"/>
      <c r="L271" s="417"/>
      <c r="M271" s="417"/>
    </row>
    <row r="272" spans="1:13" ht="12.75">
      <c r="A272" s="417"/>
      <c r="B272" s="417"/>
      <c r="C272" s="417"/>
      <c r="D272" s="417"/>
      <c r="E272" s="417"/>
      <c r="F272" s="417"/>
      <c r="G272" s="417"/>
      <c r="H272" s="417"/>
      <c r="I272" s="417"/>
      <c r="J272" s="417"/>
      <c r="K272" s="417"/>
      <c r="L272" s="417"/>
      <c r="M272" s="417"/>
    </row>
    <row r="273" spans="1:13" ht="12.75">
      <c r="A273" s="417"/>
      <c r="B273" s="417"/>
      <c r="C273" s="417"/>
      <c r="D273" s="417"/>
      <c r="E273" s="417"/>
      <c r="F273" s="417"/>
      <c r="G273" s="417"/>
      <c r="H273" s="417"/>
      <c r="I273" s="417"/>
      <c r="J273" s="417"/>
      <c r="K273" s="417"/>
      <c r="L273" s="417"/>
      <c r="M273" s="417"/>
    </row>
    <row r="274" spans="1:13" ht="12.75">
      <c r="A274" s="417"/>
      <c r="B274" s="417"/>
      <c r="C274" s="417"/>
      <c r="D274" s="417"/>
      <c r="E274" s="417"/>
      <c r="F274" s="417"/>
      <c r="G274" s="417"/>
      <c r="H274" s="417"/>
      <c r="I274" s="417"/>
      <c r="J274" s="417"/>
      <c r="K274" s="417"/>
      <c r="L274" s="417"/>
      <c r="M274" s="417"/>
    </row>
    <row r="275" spans="1:13" ht="12.75">
      <c r="A275" s="417"/>
      <c r="B275" s="417"/>
      <c r="C275" s="417"/>
      <c r="D275" s="417"/>
      <c r="E275" s="417"/>
      <c r="F275" s="417"/>
      <c r="G275" s="417"/>
      <c r="H275" s="417"/>
      <c r="I275" s="417"/>
      <c r="J275" s="417"/>
      <c r="K275" s="417"/>
      <c r="L275" s="417"/>
      <c r="M275" s="417"/>
    </row>
    <row r="276" spans="1:13" ht="12.75">
      <c r="A276" s="417"/>
      <c r="B276" s="417"/>
      <c r="C276" s="417"/>
      <c r="D276" s="417"/>
      <c r="E276" s="417"/>
      <c r="F276" s="417"/>
      <c r="G276" s="417"/>
      <c r="H276" s="417"/>
      <c r="I276" s="417"/>
      <c r="J276" s="417"/>
      <c r="K276" s="417"/>
      <c r="L276" s="417"/>
      <c r="M276" s="417"/>
    </row>
    <row r="277" spans="1:13" ht="12.75">
      <c r="A277" s="417"/>
      <c r="B277" s="417"/>
      <c r="C277" s="417"/>
      <c r="D277" s="417"/>
      <c r="E277" s="417"/>
      <c r="F277" s="417"/>
      <c r="G277" s="417"/>
      <c r="H277" s="417"/>
      <c r="I277" s="417"/>
      <c r="J277" s="417"/>
      <c r="K277" s="417"/>
      <c r="L277" s="417"/>
      <c r="M277" s="417"/>
    </row>
    <row r="278" spans="1:13" ht="12.75">
      <c r="A278" s="417"/>
      <c r="B278" s="417"/>
      <c r="C278" s="417"/>
      <c r="D278" s="417"/>
      <c r="E278" s="417"/>
      <c r="F278" s="417"/>
      <c r="G278" s="417"/>
      <c r="H278" s="417"/>
      <c r="I278" s="417"/>
      <c r="J278" s="417"/>
      <c r="K278" s="417"/>
      <c r="L278" s="417"/>
      <c r="M278" s="417"/>
    </row>
    <row r="279" spans="1:13" ht="12.75">
      <c r="A279" s="417"/>
      <c r="B279" s="417"/>
      <c r="C279" s="417"/>
      <c r="D279" s="417"/>
      <c r="E279" s="417"/>
      <c r="F279" s="417"/>
      <c r="G279" s="417"/>
      <c r="H279" s="417"/>
      <c r="I279" s="417"/>
      <c r="J279" s="417"/>
      <c r="K279" s="417"/>
      <c r="L279" s="417"/>
      <c r="M279" s="417"/>
    </row>
    <row r="280" spans="1:13" ht="12.75">
      <c r="A280" s="417"/>
      <c r="B280" s="417"/>
      <c r="C280" s="417"/>
      <c r="D280" s="417"/>
      <c r="E280" s="417"/>
      <c r="F280" s="417"/>
      <c r="G280" s="417"/>
      <c r="H280" s="417"/>
      <c r="I280" s="417"/>
      <c r="J280" s="417"/>
      <c r="K280" s="417"/>
      <c r="L280" s="417"/>
      <c r="M280" s="417"/>
    </row>
    <row r="281" spans="1:13" ht="12.75">
      <c r="A281" s="417"/>
      <c r="B281" s="417"/>
      <c r="C281" s="417"/>
      <c r="D281" s="417"/>
      <c r="E281" s="417"/>
      <c r="F281" s="417"/>
      <c r="G281" s="417"/>
      <c r="H281" s="417"/>
      <c r="I281" s="417"/>
      <c r="J281" s="417"/>
      <c r="K281" s="417"/>
      <c r="L281" s="417"/>
      <c r="M281" s="417"/>
    </row>
    <row r="282" spans="1:13" ht="12.75">
      <c r="A282" s="417"/>
      <c r="B282" s="417"/>
      <c r="C282" s="417"/>
      <c r="D282" s="417"/>
      <c r="E282" s="417"/>
      <c r="F282" s="417"/>
      <c r="G282" s="417"/>
      <c r="H282" s="417"/>
      <c r="I282" s="417"/>
      <c r="J282" s="417"/>
      <c r="K282" s="417"/>
      <c r="L282" s="417"/>
      <c r="M282" s="417"/>
    </row>
    <row r="283" spans="1:13" ht="12.75">
      <c r="A283" s="417"/>
      <c r="B283" s="417"/>
      <c r="C283" s="417"/>
      <c r="D283" s="417"/>
      <c r="E283" s="417"/>
      <c r="F283" s="417"/>
      <c r="G283" s="417"/>
      <c r="H283" s="417"/>
      <c r="I283" s="417"/>
      <c r="J283" s="417"/>
      <c r="K283" s="417"/>
      <c r="L283" s="417"/>
      <c r="M283" s="417"/>
    </row>
    <row r="284" spans="1:13" ht="12.75">
      <c r="A284" s="417"/>
      <c r="B284" s="417"/>
      <c r="C284" s="417"/>
      <c r="D284" s="417"/>
      <c r="E284" s="417"/>
      <c r="F284" s="417"/>
      <c r="G284" s="417"/>
      <c r="H284" s="417"/>
      <c r="I284" s="417"/>
      <c r="J284" s="417"/>
      <c r="K284" s="417"/>
      <c r="L284" s="417"/>
      <c r="M284" s="417"/>
    </row>
    <row r="285" spans="1:13" ht="12.75">
      <c r="A285" s="417"/>
      <c r="B285" s="417"/>
      <c r="C285" s="417"/>
      <c r="D285" s="417"/>
      <c r="E285" s="417"/>
      <c r="F285" s="417"/>
      <c r="G285" s="417"/>
      <c r="H285" s="417"/>
      <c r="I285" s="417"/>
      <c r="J285" s="417"/>
      <c r="K285" s="417"/>
      <c r="L285" s="417"/>
      <c r="M285" s="417"/>
    </row>
    <row r="286" spans="1:13" ht="12.75">
      <c r="A286" s="417"/>
      <c r="B286" s="417"/>
      <c r="C286" s="417"/>
      <c r="D286" s="417"/>
      <c r="E286" s="417"/>
      <c r="F286" s="417"/>
      <c r="G286" s="417"/>
      <c r="H286" s="417"/>
      <c r="I286" s="417"/>
      <c r="J286" s="417"/>
      <c r="K286" s="417"/>
      <c r="L286" s="417"/>
      <c r="M286" s="417"/>
    </row>
    <row r="287" spans="1:13" ht="12.75">
      <c r="A287" s="417"/>
      <c r="B287" s="417"/>
      <c r="C287" s="417"/>
      <c r="D287" s="417"/>
      <c r="E287" s="417"/>
      <c r="F287" s="417"/>
      <c r="G287" s="417"/>
      <c r="H287" s="417"/>
      <c r="I287" s="417"/>
      <c r="J287" s="417"/>
      <c r="K287" s="417"/>
      <c r="L287" s="417"/>
      <c r="M287" s="417"/>
    </row>
    <row r="288" spans="1:13" ht="12.75">
      <c r="A288" s="417"/>
      <c r="B288" s="417"/>
      <c r="C288" s="417"/>
      <c r="D288" s="417"/>
      <c r="E288" s="417"/>
      <c r="F288" s="417"/>
      <c r="G288" s="417"/>
      <c r="H288" s="417"/>
      <c r="I288" s="417"/>
      <c r="J288" s="417"/>
      <c r="K288" s="417"/>
      <c r="L288" s="417"/>
      <c r="M288" s="417"/>
    </row>
    <row r="289" spans="1:13" ht="12.75">
      <c r="A289" s="417"/>
      <c r="B289" s="417"/>
      <c r="C289" s="417"/>
      <c r="D289" s="417"/>
      <c r="E289" s="417"/>
      <c r="F289" s="417"/>
      <c r="G289" s="417"/>
      <c r="H289" s="417"/>
      <c r="I289" s="417"/>
      <c r="J289" s="417"/>
      <c r="K289" s="417"/>
      <c r="L289" s="417"/>
      <c r="M289" s="417"/>
    </row>
    <row r="290" spans="1:13" ht="12.75">
      <c r="A290" s="417"/>
      <c r="B290" s="417"/>
      <c r="C290" s="417"/>
      <c r="D290" s="417"/>
      <c r="E290" s="417"/>
      <c r="F290" s="417"/>
      <c r="G290" s="417"/>
      <c r="H290" s="417"/>
      <c r="I290" s="417"/>
      <c r="J290" s="417"/>
      <c r="K290" s="417"/>
      <c r="L290" s="417"/>
      <c r="M290" s="417"/>
    </row>
    <row r="291" spans="1:13" ht="12.75">
      <c r="A291" s="417"/>
      <c r="B291" s="417"/>
      <c r="C291" s="417"/>
      <c r="D291" s="417"/>
      <c r="E291" s="417"/>
      <c r="F291" s="417"/>
      <c r="G291" s="417"/>
      <c r="H291" s="417"/>
      <c r="I291" s="417"/>
      <c r="J291" s="417"/>
      <c r="K291" s="417"/>
      <c r="L291" s="417"/>
      <c r="M291" s="417"/>
    </row>
    <row r="292" spans="1:13" ht="12.75">
      <c r="A292" s="417"/>
      <c r="B292" s="417"/>
      <c r="C292" s="417"/>
      <c r="D292" s="417"/>
      <c r="E292" s="417"/>
      <c r="F292" s="417"/>
      <c r="G292" s="417"/>
      <c r="H292" s="417"/>
      <c r="I292" s="417"/>
      <c r="J292" s="417"/>
      <c r="K292" s="417"/>
      <c r="L292" s="417"/>
      <c r="M292" s="417"/>
    </row>
    <row r="293" spans="1:13" ht="12.75">
      <c r="A293" s="417"/>
      <c r="B293" s="417"/>
      <c r="C293" s="417"/>
      <c r="D293" s="417"/>
      <c r="E293" s="417"/>
      <c r="F293" s="417"/>
      <c r="G293" s="417"/>
      <c r="H293" s="417"/>
      <c r="I293" s="417"/>
      <c r="J293" s="417"/>
      <c r="K293" s="417"/>
      <c r="L293" s="417"/>
      <c r="M293" s="417"/>
    </row>
    <row r="294" spans="1:13" ht="12.75">
      <c r="A294" s="417"/>
      <c r="B294" s="417"/>
      <c r="C294" s="417"/>
      <c r="D294" s="417"/>
      <c r="E294" s="417"/>
      <c r="F294" s="417"/>
      <c r="G294" s="417"/>
      <c r="H294" s="417"/>
      <c r="I294" s="417"/>
      <c r="J294" s="417"/>
      <c r="K294" s="417"/>
      <c r="L294" s="417"/>
      <c r="M294" s="417"/>
    </row>
    <row r="295" spans="1:13" ht="12.75">
      <c r="A295" s="417"/>
      <c r="B295" s="417"/>
      <c r="C295" s="417"/>
      <c r="D295" s="417"/>
      <c r="E295" s="417"/>
      <c r="F295" s="417"/>
      <c r="G295" s="417"/>
      <c r="H295" s="417"/>
      <c r="I295" s="417"/>
      <c r="J295" s="417"/>
      <c r="K295" s="417"/>
      <c r="L295" s="417"/>
      <c r="M295" s="417"/>
    </row>
    <row r="296" spans="1:13" ht="12.75">
      <c r="A296" s="417"/>
      <c r="B296" s="417"/>
      <c r="C296" s="417"/>
      <c r="D296" s="417"/>
      <c r="E296" s="417"/>
      <c r="F296" s="417"/>
      <c r="G296" s="417"/>
      <c r="H296" s="417"/>
      <c r="I296" s="417"/>
      <c r="J296" s="417"/>
      <c r="K296" s="417"/>
      <c r="L296" s="417"/>
      <c r="M296" s="417"/>
    </row>
    <row r="297" spans="1:13" ht="12.75">
      <c r="A297" s="417"/>
      <c r="B297" s="417"/>
      <c r="C297" s="417"/>
      <c r="D297" s="417"/>
      <c r="E297" s="417"/>
      <c r="F297" s="417"/>
      <c r="G297" s="417"/>
      <c r="H297" s="417"/>
      <c r="I297" s="417"/>
      <c r="J297" s="417"/>
      <c r="K297" s="417"/>
      <c r="L297" s="417"/>
      <c r="M297" s="417"/>
    </row>
    <row r="298" spans="1:13" ht="12.75">
      <c r="A298" s="417"/>
      <c r="B298" s="417"/>
      <c r="C298" s="417"/>
      <c r="D298" s="417"/>
      <c r="E298" s="417"/>
      <c r="F298" s="417"/>
      <c r="G298" s="417"/>
      <c r="H298" s="417"/>
      <c r="I298" s="417"/>
      <c r="J298" s="417"/>
      <c r="K298" s="417"/>
      <c r="L298" s="417"/>
      <c r="M298" s="417"/>
    </row>
    <row r="299" spans="1:13" ht="12.75">
      <c r="A299" s="417"/>
      <c r="B299" s="417"/>
      <c r="C299" s="417"/>
      <c r="D299" s="417"/>
      <c r="E299" s="417"/>
      <c r="F299" s="417"/>
      <c r="G299" s="417"/>
      <c r="H299" s="417"/>
      <c r="I299" s="417"/>
      <c r="J299" s="417"/>
      <c r="K299" s="417"/>
      <c r="L299" s="417"/>
      <c r="M299" s="417"/>
    </row>
    <row r="300" spans="1:13" ht="12.75">
      <c r="A300" s="417"/>
      <c r="B300" s="417"/>
      <c r="C300" s="417"/>
      <c r="D300" s="417"/>
      <c r="E300" s="417"/>
      <c r="F300" s="417"/>
      <c r="G300" s="417"/>
      <c r="H300" s="417"/>
      <c r="I300" s="417"/>
      <c r="J300" s="417"/>
      <c r="K300" s="417"/>
      <c r="L300" s="417"/>
      <c r="M300" s="417"/>
    </row>
    <row r="301" spans="1:13" ht="12.75">
      <c r="A301" s="417"/>
      <c r="B301" s="417"/>
      <c r="C301" s="417"/>
      <c r="D301" s="417"/>
      <c r="E301" s="417"/>
      <c r="F301" s="417"/>
      <c r="G301" s="417"/>
      <c r="H301" s="417"/>
      <c r="I301" s="417"/>
      <c r="J301" s="417"/>
      <c r="K301" s="417"/>
      <c r="L301" s="417"/>
      <c r="M301" s="417"/>
    </row>
    <row r="302" spans="1:13" ht="12.75">
      <c r="A302" s="417"/>
      <c r="B302" s="417"/>
      <c r="C302" s="417"/>
      <c r="D302" s="417"/>
      <c r="E302" s="417"/>
      <c r="F302" s="417"/>
      <c r="G302" s="417"/>
      <c r="H302" s="417"/>
      <c r="I302" s="417"/>
      <c r="J302" s="417"/>
      <c r="K302" s="417"/>
      <c r="L302" s="417"/>
      <c r="M302" s="417"/>
    </row>
    <row r="303" spans="1:13" ht="12.75">
      <c r="A303" s="417"/>
      <c r="B303" s="417"/>
      <c r="C303" s="417"/>
      <c r="D303" s="417"/>
      <c r="E303" s="417"/>
      <c r="F303" s="417"/>
      <c r="G303" s="417"/>
      <c r="H303" s="417"/>
      <c r="I303" s="417"/>
      <c r="J303" s="417"/>
      <c r="K303" s="417"/>
      <c r="L303" s="417"/>
      <c r="M303" s="417"/>
    </row>
    <row r="304" spans="1:13" ht="12.75">
      <c r="A304" s="417"/>
      <c r="B304" s="417"/>
      <c r="C304" s="417"/>
      <c r="D304" s="417"/>
      <c r="E304" s="417"/>
      <c r="F304" s="417"/>
      <c r="G304" s="417"/>
      <c r="H304" s="417"/>
      <c r="I304" s="417"/>
      <c r="J304" s="417"/>
      <c r="K304" s="417"/>
      <c r="L304" s="417"/>
      <c r="M304" s="417"/>
    </row>
    <row r="305" spans="1:13" ht="12.75">
      <c r="A305" s="417"/>
      <c r="B305" s="417"/>
      <c r="C305" s="417"/>
      <c r="D305" s="417"/>
      <c r="E305" s="417"/>
      <c r="F305" s="417"/>
      <c r="G305" s="417"/>
      <c r="H305" s="417"/>
      <c r="I305" s="417"/>
      <c r="J305" s="417"/>
      <c r="K305" s="417"/>
      <c r="L305" s="417"/>
      <c r="M305" s="417"/>
    </row>
    <row r="306" spans="1:13" ht="12.75">
      <c r="A306" s="417"/>
      <c r="B306" s="417"/>
      <c r="C306" s="417"/>
      <c r="D306" s="417"/>
      <c r="E306" s="417"/>
      <c r="F306" s="417"/>
      <c r="G306" s="417"/>
      <c r="H306" s="417"/>
      <c r="I306" s="417"/>
      <c r="J306" s="417"/>
      <c r="K306" s="417"/>
      <c r="L306" s="417"/>
      <c r="M306" s="417"/>
    </row>
    <row r="307" spans="1:13" ht="12.75">
      <c r="A307" s="417"/>
      <c r="B307" s="417"/>
      <c r="C307" s="417"/>
      <c r="D307" s="417"/>
      <c r="E307" s="417"/>
      <c r="F307" s="417"/>
      <c r="G307" s="417"/>
      <c r="H307" s="417"/>
      <c r="I307" s="417"/>
      <c r="J307" s="417"/>
      <c r="K307" s="417"/>
      <c r="L307" s="417"/>
      <c r="M307" s="417"/>
    </row>
    <row r="308" spans="1:13" ht="12.75">
      <c r="A308" s="417"/>
      <c r="B308" s="417"/>
      <c r="C308" s="417"/>
      <c r="D308" s="417"/>
      <c r="E308" s="417"/>
      <c r="F308" s="417"/>
      <c r="G308" s="417"/>
      <c r="H308" s="417"/>
      <c r="I308" s="417"/>
      <c r="J308" s="417"/>
      <c r="K308" s="417"/>
      <c r="L308" s="417"/>
      <c r="M308" s="417"/>
    </row>
    <row r="309" spans="1:13" ht="12.75">
      <c r="A309" s="417"/>
      <c r="B309" s="417"/>
      <c r="C309" s="417"/>
      <c r="D309" s="417"/>
      <c r="E309" s="417"/>
      <c r="F309" s="417"/>
      <c r="G309" s="417"/>
      <c r="H309" s="417"/>
      <c r="I309" s="417"/>
      <c r="J309" s="417"/>
      <c r="K309" s="417"/>
      <c r="L309" s="417"/>
      <c r="M309" s="417"/>
    </row>
    <row r="310" spans="1:13" ht="12.75">
      <c r="A310" s="417"/>
      <c r="B310" s="417"/>
      <c r="C310" s="417"/>
      <c r="D310" s="417"/>
      <c r="E310" s="417"/>
      <c r="F310" s="417"/>
      <c r="G310" s="417"/>
      <c r="H310" s="417"/>
      <c r="I310" s="417"/>
      <c r="J310" s="417"/>
      <c r="K310" s="417"/>
      <c r="L310" s="417"/>
      <c r="M310" s="417"/>
    </row>
    <row r="311" spans="1:13" ht="12.75">
      <c r="A311" s="417"/>
      <c r="B311" s="417"/>
      <c r="C311" s="417"/>
      <c r="D311" s="417"/>
      <c r="E311" s="417"/>
      <c r="F311" s="417"/>
      <c r="G311" s="417"/>
      <c r="H311" s="417"/>
      <c r="I311" s="417"/>
      <c r="J311" s="417"/>
      <c r="K311" s="417"/>
      <c r="L311" s="417"/>
      <c r="M311" s="417"/>
    </row>
    <row r="312" spans="1:13" ht="12.75">
      <c r="A312" s="417"/>
      <c r="B312" s="417"/>
      <c r="C312" s="417"/>
      <c r="D312" s="417"/>
      <c r="E312" s="417"/>
      <c r="F312" s="417"/>
      <c r="G312" s="417"/>
      <c r="H312" s="417"/>
      <c r="I312" s="417"/>
      <c r="J312" s="417"/>
      <c r="K312" s="417"/>
      <c r="L312" s="417"/>
      <c r="M312" s="417"/>
    </row>
    <row r="313" spans="1:13" ht="12.75">
      <c r="A313" s="417"/>
      <c r="B313" s="417"/>
      <c r="C313" s="417"/>
      <c r="D313" s="417"/>
      <c r="E313" s="417"/>
      <c r="F313" s="417"/>
      <c r="G313" s="417"/>
      <c r="H313" s="417"/>
      <c r="I313" s="417"/>
      <c r="J313" s="417"/>
      <c r="K313" s="417"/>
      <c r="L313" s="417"/>
      <c r="M313" s="417"/>
    </row>
    <row r="314" spans="1:13" ht="12.75">
      <c r="A314" s="417"/>
      <c r="B314" s="417"/>
      <c r="C314" s="417"/>
      <c r="D314" s="417"/>
      <c r="E314" s="417"/>
      <c r="F314" s="417"/>
      <c r="G314" s="417"/>
      <c r="H314" s="417"/>
      <c r="I314" s="417"/>
      <c r="J314" s="417"/>
      <c r="K314" s="417"/>
      <c r="L314" s="417"/>
      <c r="M314" s="417"/>
    </row>
    <row r="315" spans="1:13" ht="12.75">
      <c r="A315" s="417"/>
      <c r="B315" s="417"/>
      <c r="C315" s="417"/>
      <c r="D315" s="417"/>
      <c r="E315" s="417"/>
      <c r="F315" s="417"/>
      <c r="G315" s="417"/>
      <c r="H315" s="417"/>
      <c r="I315" s="417"/>
      <c r="J315" s="417"/>
      <c r="K315" s="417"/>
      <c r="L315" s="417"/>
      <c r="M315" s="417"/>
    </row>
    <row r="316" spans="1:13" ht="12.75">
      <c r="A316" s="417"/>
      <c r="B316" s="417"/>
      <c r="C316" s="417"/>
      <c r="D316" s="417"/>
      <c r="E316" s="417"/>
      <c r="F316" s="417"/>
      <c r="G316" s="417"/>
      <c r="H316" s="417"/>
      <c r="I316" s="417"/>
      <c r="J316" s="417"/>
      <c r="K316" s="417"/>
      <c r="L316" s="417"/>
      <c r="M316" s="417"/>
    </row>
    <row r="317" spans="1:13" ht="12.75">
      <c r="A317" s="417"/>
      <c r="B317" s="417"/>
      <c r="C317" s="417"/>
      <c r="D317" s="417"/>
      <c r="E317" s="417"/>
      <c r="F317" s="417"/>
      <c r="G317" s="417"/>
      <c r="H317" s="417"/>
      <c r="I317" s="417"/>
      <c r="J317" s="417"/>
      <c r="K317" s="417"/>
      <c r="L317" s="417"/>
      <c r="M317" s="417"/>
    </row>
    <row r="318" spans="1:13" ht="12.75">
      <c r="A318" s="417"/>
      <c r="B318" s="417"/>
      <c r="C318" s="417"/>
      <c r="D318" s="417"/>
      <c r="E318" s="417"/>
      <c r="F318" s="417"/>
      <c r="G318" s="417"/>
      <c r="H318" s="417"/>
      <c r="I318" s="417"/>
      <c r="J318" s="417"/>
      <c r="K318" s="417"/>
      <c r="L318" s="417"/>
      <c r="M318" s="417"/>
    </row>
    <row r="319" spans="1:13" ht="12.75">
      <c r="A319" s="417"/>
      <c r="B319" s="417"/>
      <c r="C319" s="417"/>
      <c r="D319" s="417"/>
      <c r="E319" s="417"/>
      <c r="F319" s="417"/>
      <c r="G319" s="417"/>
      <c r="H319" s="417"/>
      <c r="I319" s="417"/>
      <c r="J319" s="417"/>
      <c r="K319" s="417"/>
      <c r="L319" s="417"/>
      <c r="M319" s="417"/>
    </row>
    <row r="320" spans="1:13" ht="12.75">
      <c r="A320" s="417"/>
      <c r="B320" s="417"/>
      <c r="C320" s="417"/>
      <c r="D320" s="417"/>
      <c r="E320" s="417"/>
      <c r="F320" s="417"/>
      <c r="G320" s="417"/>
      <c r="H320" s="417"/>
      <c r="I320" s="417"/>
      <c r="J320" s="417"/>
      <c r="K320" s="417"/>
      <c r="L320" s="417"/>
      <c r="M320" s="417"/>
    </row>
  </sheetData>
  <sheetProtection/>
  <printOptions/>
  <pageMargins left="0.75" right="0.75" top="1" bottom="1" header="0.5" footer="0.5"/>
  <pageSetup horizontalDpi="1200" verticalDpi="1200" orientation="portrait" paperSize="9" scale="50" r:id="rId1"/>
  <rowBreaks count="3" manualBreakCount="3">
    <brk id="79" max="12" man="1"/>
    <brk id="150" max="5" man="1"/>
    <brk id="171" max="255" man="1"/>
  </rowBreaks>
  <colBreaks count="1" manualBreakCount="1">
    <brk id="5" max="14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Magyar Telekom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László Linda</dc:creator>
  <cp:keywords/>
  <dc:description/>
  <cp:lastModifiedBy>László Linda</cp:lastModifiedBy>
  <dcterms:created xsi:type="dcterms:W3CDTF">2011-02-23T14:13:46Z</dcterms:created>
  <dcterms:modified xsi:type="dcterms:W3CDTF">2011-02-24T06:53:55Z</dcterms:modified>
  <cp:category/>
  <cp:version/>
  <cp:contentType/>
  <cp:contentStatus/>
</cp:coreProperties>
</file>