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0485" tabRatio="613" activeTab="0"/>
  </bookViews>
  <sheets>
    <sheet name="Eredménykim." sheetId="1" r:id="rId1"/>
    <sheet name="Mérleg" sheetId="2" r:id="rId2"/>
    <sheet name="CF_hun" sheetId="3" r:id="rId3"/>
    <sheet name="Üzletágak" sheetId="4" r:id="rId4"/>
    <sheet name="KPI-k" sheetId="5" r:id="rId5"/>
  </sheets>
  <definedNames>
    <definedName name="_xlnm.Print_Area" localSheetId="2">'CF_hun'!$A$1:$R$53</definedName>
    <definedName name="_xlnm.Print_Area" localSheetId="0">'Eredménykim.'!$A$1:$R$59</definedName>
    <definedName name="_xlnm.Print_Area" localSheetId="4">'KPI-k'!$A$1:$H$149</definedName>
    <definedName name="_xlnm.Print_Area" localSheetId="1">'Mérleg'!$A$1:$R$72</definedName>
    <definedName name="_xlnm.Print_Area" localSheetId="3">'Üzletágak'!$A$1:$J$84</definedName>
  </definedNames>
  <calcPr fullCalcOnLoad="1"/>
</workbook>
</file>

<file path=xl/sharedStrings.xml><?xml version="1.0" encoding="utf-8"?>
<sst xmlns="http://schemas.openxmlformats.org/spreadsheetml/2006/main" count="446" uniqueCount="246">
  <si>
    <t>Internet</t>
  </si>
  <si>
    <t>EBITDA</t>
  </si>
  <si>
    <t>MAGYAR TELEKOM</t>
  </si>
  <si>
    <t>EBITDA margin</t>
  </si>
  <si>
    <t>n.a.</t>
  </si>
  <si>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</si>
  <si>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</si>
  <si>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</si>
  <si>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</si>
  <si>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</si>
  <si>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</si>
  <si>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(millió forintban)</t>
  </si>
  <si>
    <t>(nem 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</si>
  <si>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</si>
  <si>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</si>
  <si>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</si>
  <si>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</si>
  <si>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</si>
  <si>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</si>
  <si>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Vezetékes bevételek</t>
  </si>
  <si>
    <t>Visitor bevételek</t>
  </si>
  <si>
    <t xml:space="preserve">Berendezés- és készletértékesítés árbevétele, aktiválási díjak </t>
  </si>
  <si>
    <t>Mobil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</si>
  <si>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</si>
  <si>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</si>
  <si>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</si>
  <si>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</si>
  <si>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</si>
  <si>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</si>
  <si>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</si>
  <si>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</si>
  <si>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</si>
  <si>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</si>
  <si>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</si>
  <si>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</si>
  <si>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</si>
  <si>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</si>
  <si>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</si>
  <si>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</si>
  <si>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</si>
  <si>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Konszolidált IFRS mérlegek</t>
  </si>
  <si>
    <t>márc. 31</t>
  </si>
  <si>
    <t>jún. 30</t>
  </si>
  <si>
    <t>szep. 30</t>
  </si>
  <si>
    <t>dec. 31</t>
  </si>
  <si>
    <t>ESZKÖZÖK</t>
  </si>
  <si>
    <t>Forgóeszközök</t>
  </si>
  <si>
    <t>Pénzeszközök</t>
  </si>
  <si>
    <t>Követelések</t>
  </si>
  <si>
    <t>Készletek</t>
  </si>
  <si>
    <t>Forgóeszközök összesen</t>
  </si>
  <si>
    <t xml:space="preserve">Befektetett eszközök </t>
  </si>
  <si>
    <t>Befektetett eszközök összesen</t>
  </si>
  <si>
    <t>Eszközök összesen</t>
  </si>
  <si>
    <t>Rövid lejáratú kötelezettségek</t>
  </si>
  <si>
    <t>Egyéb pénzügyi kötelezettségek</t>
  </si>
  <si>
    <t>Elhatárolt kamatköltség</t>
  </si>
  <si>
    <t>Céltartalékok</t>
  </si>
  <si>
    <t>Rövid lejáratú kötelezettségek összesen</t>
  </si>
  <si>
    <t>Hosszú lejáratú kötelezettségek</t>
  </si>
  <si>
    <t>Hosszú lejáratú kötelezettségek összesen</t>
  </si>
  <si>
    <t>Kötelezettségek összesen</t>
  </si>
  <si>
    <t>TŐKE</t>
  </si>
  <si>
    <t>Jegyzett tőke</t>
  </si>
  <si>
    <t>Tőketartalék</t>
  </si>
  <si>
    <t>Saját részvények</t>
  </si>
  <si>
    <t xml:space="preserve">Eredménytartalék </t>
  </si>
  <si>
    <t>Saját tőke összesen</t>
  </si>
  <si>
    <t>Kisebbségi részesedések</t>
  </si>
  <si>
    <t>Tőke összesen</t>
  </si>
  <si>
    <t>Források összesen</t>
  </si>
  <si>
    <t>Például:</t>
  </si>
  <si>
    <t>jún. 30.</t>
  </si>
  <si>
    <t>szept. 30.</t>
  </si>
  <si>
    <t xml:space="preserve"> (millió forintban)</t>
  </si>
  <si>
    <t>Üzleti tevékenységből származó cash-flow</t>
  </si>
  <si>
    <t>Működő tőke változása</t>
  </si>
  <si>
    <t>Fizetett nyereségadó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</si>
  <si>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</si>
  <si>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</si>
  <si>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</si>
  <si>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</si>
  <si>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Leányvállalatok és egyéb befektetések beszerzése</t>
  </si>
  <si>
    <t>Felvásárolt leányvállalatok pénzeszközei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</si>
  <si>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</si>
  <si>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</si>
  <si>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</si>
  <si>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</si>
  <si>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Egyéb</t>
  </si>
  <si>
    <t>Pénzügyi tevékenységből származó nettó cash-flow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</si>
  <si>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</si>
  <si>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</si>
  <si>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</si>
  <si>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</si>
  <si>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Bevételek összesen</t>
  </si>
  <si>
    <t>A működési statisztikák összefoglalója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</si>
  <si>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</si>
  <si>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</si>
  <si>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</si>
  <si>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</si>
  <si>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</si>
  <si>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</si>
  <si>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Összes vonalszám</t>
  </si>
  <si>
    <t>Adat termékek</t>
  </si>
  <si>
    <t>Szerződéses ügyfelek hányada az összes előfizetőn belül</t>
  </si>
  <si>
    <t>T-Mobile Macedónia piaci részesedése</t>
  </si>
  <si>
    <t xml:space="preserve">  Üzleti</t>
  </si>
  <si>
    <t>MÓDOSÍTOTT</t>
  </si>
  <si>
    <t>(auditált)</t>
  </si>
  <si>
    <t>Leányvállalat értékesítéséből származó bevétel</t>
  </si>
  <si>
    <t>Egyéb vezetékes bevételek</t>
  </si>
  <si>
    <t>Egyéb mobil bevételek</t>
  </si>
  <si>
    <t>Márc 31, 2008</t>
  </si>
  <si>
    <t xml:space="preserve"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fordulónapot követő három hónapon belül lejárt. 2007 óta azonban csak azon banki egyenlegek szerepelnek a pénzeszközök között, melyek induló lejárata három hónapnál rövidebb. Ennek megfelelően módosítottuk az előző időszakokra közzétett adatokat, csökkentve a pénzeszközök 2005. december 31-i, 2006. június 30-i és a 2006. december 31-i állományát, ugyanakkor megegyező összeggel növelve az egyéb pénzügyi eszközök értékét. </t>
  </si>
  <si>
    <t>Jún 30, 2008</t>
  </si>
  <si>
    <t xml:space="preserve"> Szept 30, 2008</t>
  </si>
  <si>
    <t xml:space="preserve"> Dec 31, 2008</t>
  </si>
  <si>
    <t>TV</t>
  </si>
  <si>
    <t>Egyéb rövid lejáratú pénzügyi eszközök</t>
  </si>
  <si>
    <t>Nyereségadó követelés</t>
  </si>
  <si>
    <t>Értékesítésre kijelölt eszközök</t>
  </si>
  <si>
    <t>Tárgyi eszközök - nettó</t>
  </si>
  <si>
    <t>Immateriális javak - nettó</t>
  </si>
  <si>
    <t>Befektetések társult és közös vezetésű vállalatokban</t>
  </si>
  <si>
    <t>Halasztott adó követelés</t>
  </si>
  <si>
    <t>Egyéb hosszú lejáratú pénzügyi eszközök</t>
  </si>
  <si>
    <t>KÖTELEZETTSÉGEK</t>
  </si>
  <si>
    <t>Pénzügyi kötelezettségek kapcsolt vállalatok felé</t>
  </si>
  <si>
    <t>Kötelezettségek szállítók felé</t>
  </si>
  <si>
    <t>Nyereségadó kötelezettség</t>
  </si>
  <si>
    <t>Egyéb rövid lejáratú kötelezettségek</t>
  </si>
  <si>
    <t>Halasztott adó kötelezettség</t>
  </si>
  <si>
    <t>Egyéb hosszú lejáratú kötelezettségek</t>
  </si>
  <si>
    <t>Saját tőke</t>
  </si>
  <si>
    <t>Halmozott átértékelési különbözet</t>
  </si>
  <si>
    <t>Értékcsökkenési leírás és amortizáció</t>
  </si>
  <si>
    <t>Pénzügyi ráfordítások - nettó</t>
  </si>
  <si>
    <t>Részesedés társult és közös vezetésű vállalatok adózott eredményéből</t>
  </si>
  <si>
    <t>Fizetett kamat és egyéb pénzügyi díjak</t>
  </si>
  <si>
    <t>Beruházás tárgyi eszközökbe és immateriális javakba</t>
  </si>
  <si>
    <t>Beruházási szállítók változása és beruházási adókedvezmény</t>
  </si>
  <si>
    <t>Egyéb pénzügyi eszközök beszerzése /(eladása) - nettó</t>
  </si>
  <si>
    <t>Hitelek és egyéb kölcsönök törlesztése</t>
  </si>
  <si>
    <t>Pénzeszközök árfolyamnyeresége</t>
  </si>
  <si>
    <t>Nem hang alapú szolgáltatások</t>
  </si>
  <si>
    <t>Rendszerintegráció/Információtechnológiai bevételek</t>
  </si>
  <si>
    <t>Hang alapú bevételek</t>
  </si>
  <si>
    <t>Egyéb vezetékes és SI/IT bevételek</t>
  </si>
  <si>
    <t>Vezetékes és SI/IT bevételek összesen</t>
  </si>
  <si>
    <t>Nem hang alapú bevételek</t>
  </si>
  <si>
    <t>Mobil bevételek összesen</t>
  </si>
  <si>
    <t>Lakossági Szolgáltatások Üzletág (CBU)</t>
  </si>
  <si>
    <t>Vállalati Szolgáltatások Üzletág (BBU)</t>
  </si>
  <si>
    <t>Vezetékes bevételek összesen</t>
  </si>
  <si>
    <t>SI/IT bevételek</t>
  </si>
  <si>
    <t>Csoportközpont</t>
  </si>
  <si>
    <t>Technológia Üzletág (TBU)</t>
  </si>
  <si>
    <t>Macedónia</t>
  </si>
  <si>
    <t>Montenegró</t>
  </si>
  <si>
    <t>ELŐZETES</t>
  </si>
  <si>
    <t>Márc 31, 2009</t>
  </si>
  <si>
    <t>LAKOSSÁGI SZOLGÁLTATÁSOK ÜZLETÁG (CBU)</t>
  </si>
  <si>
    <t>Saját-tőke arányos nyereség</t>
  </si>
  <si>
    <t>Nettó adósság</t>
  </si>
  <si>
    <t>Nettó adósság / nettó adósság + összes tőke</t>
  </si>
  <si>
    <t>Alkalmazottak száma (záró létszám, redukált főben)</t>
  </si>
  <si>
    <t>Hangszolgáltatások</t>
  </si>
  <si>
    <t>Nyilvános</t>
  </si>
  <si>
    <t>Összes kimenő forgalom (ezer percben)</t>
  </si>
  <si>
    <t>Egy hozzáférésre jutó havi átlagos percforgalom (kimenő)</t>
  </si>
  <si>
    <t>Egy hozzáférésre jutó havi átlagos árbevétel (Ft)</t>
  </si>
  <si>
    <t xml:space="preserve">  Kiskereskedelmi DSL előfizetők száma</t>
  </si>
  <si>
    <t xml:space="preserve">  Kábel szélessávú előfizetők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</si>
  <si>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</si>
  <si>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</si>
  <si>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</si>
  <si>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</si>
  <si>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</si>
  <si>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</si>
  <si>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</si>
  <si>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</si>
  <si>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Vezetékes szolgáltatások</t>
  </si>
  <si>
    <t>Mobil szolgáltatások</t>
  </si>
  <si>
    <t>Előfizetők száma</t>
  </si>
  <si>
    <t>Egy előfizetőre jutó havi forgalom percben</t>
  </si>
  <si>
    <t>Egy előfizetőre jutó havi árbevétel (Ft)</t>
  </si>
  <si>
    <t xml:space="preserve">  Egy szerződéses előfizetőre jutó havi árbevétel</t>
  </si>
  <si>
    <t xml:space="preserve">  Egy kártyás előfizetőre jutó havi árbevétel</t>
  </si>
  <si>
    <t>Teljes lemorzsolódás</t>
  </si>
  <si>
    <t xml:space="preserve">  Szerződéses előfizetők lemorzsolódása</t>
  </si>
  <si>
    <t xml:space="preserve">  Kártyás előfizetők lemorzsolódása</t>
  </si>
  <si>
    <t>VÁLLALATI SZOLGÁLTATÁSOK ÜZLETÁG (BBU)</t>
  </si>
  <si>
    <t xml:space="preserve">  Bérelt vonalak (Flex-com összeköttetések)</t>
  </si>
  <si>
    <t xml:space="preserve">  ISDN csatornák</t>
  </si>
  <si>
    <t>Egy előfizetőre jutó havi átlagos forgalom percben (kimenő)</t>
  </si>
  <si>
    <t>Egy vezetékes hangvonalra jutó havi árbevétel (Ft)</t>
  </si>
  <si>
    <t>Bérelt vonali internet előfizetők száma</t>
  </si>
  <si>
    <t xml:space="preserve">  Nagykereskedelmi DSL csatlakozások száma</t>
  </si>
  <si>
    <t>Összes DSL csatlakozás</t>
  </si>
  <si>
    <t>Egy kiskereskedelmi DSL előfizetőre jutó havi árbevétel (Ft)</t>
  </si>
  <si>
    <t xml:space="preserve">Egy előfizetőre jutó havi átlagos forgalom percben </t>
  </si>
  <si>
    <t>Mobil szélessávú előfizetések száma</t>
  </si>
  <si>
    <t>Egy előfizetőre jutó átlagos ügyfélmegszerzési költség (Ft)</t>
  </si>
  <si>
    <t>MACEDÓNIA</t>
  </si>
  <si>
    <t>Vezetékes vonalsűrűség</t>
  </si>
  <si>
    <t>Adat és TV szolgáltatások</t>
  </si>
  <si>
    <t>Kiskereskedelmi DSL piaci részesedés (becsült)</t>
  </si>
  <si>
    <t>Kapcsolt vonali előfizetők száma</t>
  </si>
  <si>
    <t>Bérelt vonali előfizetők száma</t>
  </si>
  <si>
    <t>IPTV előfizetők száma</t>
  </si>
  <si>
    <t>Mobil penetráció</t>
  </si>
  <si>
    <t>MONTENEGRÓ</t>
  </si>
  <si>
    <t>Összes hangátviteli hozzáférés</t>
  </si>
  <si>
    <t>Nettó adósságráta (nettó adósság / (nettó adósság + összes tőke))</t>
  </si>
  <si>
    <t>(millió forintban) nem auditált, kumulált</t>
  </si>
  <si>
    <t>Konszolidált Cash-Flow Kimutatások - IFRS, kumulált</t>
  </si>
  <si>
    <t xml:space="preserve">Üzletágak </t>
  </si>
  <si>
    <r>
      <t>(1)</t>
    </r>
    <r>
      <rPr>
        <sz val="10"/>
        <rFont val="Times New Roman"/>
        <family val="1"/>
      </rPr>
      <t xml:space="preserve">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</si>
  <si>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</si>
  <si>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(2)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</si>
  <si>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</si>
  <si>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r>
      <t xml:space="preserve">Mobil szélessávú piacrészesedés 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</si>
  <si>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</si>
  <si>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t xml:space="preserve">Mobil szélessávú előfizetések száma </t>
  </si>
  <si>
    <t xml:space="preserve">Összes hangátviteli hozzáférés </t>
  </si>
  <si>
    <t>Jún 30, 2009</t>
  </si>
  <si>
    <t xml:space="preserve"> Optikai szélessávú csatlakozások száma</t>
  </si>
  <si>
    <t>Nem hangalapú szolgáltatások aránya az egy előfizetőre jutó havi árbevételben</t>
  </si>
  <si>
    <t xml:space="preserve"> Szept 30, 2009</t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</si>
  <si>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</si>
  <si>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</si>
  <si>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r>
      <t xml:space="preserve">Egy előfizetőre jutó havi forgalom percben </t>
    </r>
    <r>
      <rPr>
        <b/>
        <vertAlign val="superscript"/>
        <sz val="10"/>
        <rFont val="Times New Roman"/>
        <family val="1"/>
      </rPr>
      <t>(3)</t>
    </r>
  </si>
  <si>
    <r>
      <t>Egy előfizetőre jutó havi árbevétel (Ft)</t>
    </r>
    <r>
      <rPr>
        <b/>
        <vertAlign val="superscript"/>
        <sz val="10"/>
        <rFont val="Times New Roman"/>
        <family val="1"/>
      </rPr>
      <t xml:space="preserve"> (3)</t>
    </r>
  </si>
  <si>
    <r>
      <t>Teljes lemorzsolódás</t>
    </r>
    <r>
      <rPr>
        <b/>
        <vertAlign val="superscript"/>
        <sz val="10"/>
        <rFont val="Times New Roman"/>
        <family val="1"/>
      </rPr>
      <t xml:space="preserve"> (3)</t>
    </r>
  </si>
  <si>
    <r>
      <t xml:space="preserve">Nem hangalapú szolgáltatások aránya az egy előfizetőre jutó havi árbevételben </t>
    </r>
    <r>
      <rPr>
        <vertAlign val="superscript"/>
        <sz val="10"/>
        <rFont val="Times New Roman"/>
        <family val="1"/>
      </rPr>
      <t>(3)</t>
    </r>
  </si>
  <si>
    <r>
      <t>Egy új előfizetőre jutó átlagos ügyfélmegszerzési költség (Ft)</t>
    </r>
    <r>
      <rPr>
        <vertAlign val="superscript"/>
        <sz val="10"/>
        <rFont val="Times New Roman"/>
        <family val="1"/>
      </rPr>
      <t>(3)</t>
    </r>
  </si>
  <si>
    <r>
      <t xml:space="preserve">(3) </t>
    </r>
    <r>
      <rPr>
        <sz val="10"/>
        <rFont val="Times New Roman"/>
        <family val="1"/>
      </rPr>
      <t>Módszertani változás</t>
    </r>
  </si>
  <si>
    <r>
      <t>Hangszolgáltatások</t>
    </r>
    <r>
      <rPr>
        <b/>
        <vertAlign val="superscript"/>
        <sz val="10"/>
        <rFont val="Times New Roman"/>
        <family val="1"/>
      </rPr>
      <t>(1)</t>
    </r>
  </si>
  <si>
    <r>
      <t>Hangszolgáltatások</t>
    </r>
    <r>
      <rPr>
        <b/>
        <vertAlign val="superscript"/>
        <sz val="10"/>
        <rFont val="Times New Roman"/>
        <family val="1"/>
      </rPr>
      <t>(4)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</si>
  <si>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(5)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</si>
  <si>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</rPr>
      <t>(5)</t>
    </r>
  </si>
  <si>
    <r>
      <t>(4)</t>
    </r>
    <r>
      <rPr>
        <sz val="10"/>
        <rFont val="Times New Roman"/>
        <family val="1"/>
      </rPr>
      <t xml:space="preserve"> VoIP hozzáférésekkel együtt</t>
    </r>
  </si>
  <si>
    <r>
      <t>(5)</t>
    </r>
    <r>
      <rPr>
        <sz val="10"/>
        <rFont val="Times New Roman"/>
        <family val="1"/>
      </rPr>
      <t xml:space="preserve"> A Montenegrói Távközlési Ügynökség által közzétett adat az utolsó három hónapban aktív SIM kártyák száma alapján.</t>
    </r>
  </si>
  <si>
    <t>HUF/EUR</t>
  </si>
  <si>
    <t>HUF/MKD</t>
  </si>
  <si>
    <t>Időszaki átlagos deviza-árfolyamok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</si>
</sst>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1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name val="Times New Roman CE"/>
      <family val="1"/>
    </font>
    <font>
      <b/>
      <i/>
      <sz val="16"/>
      <name val="Helv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sz val="10"/>
      <name val="Arial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 CE"/>
      <family val="1"/>
    </font>
    <font>
      <sz val="10"/>
      <name val="Helv"/>
      <family val="0"/>
    </font>
    <font>
      <sz val="10"/>
      <color indexed="8"/>
      <name val="CG Times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0"/>
      <name val="CG Times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2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4" fontId="3" fillId="0" borderId="0" applyFill="0" applyBorder="0" applyAlignment="0">
      <protection/>
    </xf>
    <xf numFmtId="38" fontId="4" fillId="0" borderId="1">
      <alignment vertical="center"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2" borderId="0" applyNumberFormat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1" fillId="3" borderId="4" applyNumberFormat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20" fillId="0" borderId="0" applyNumberFormat="0" applyFill="0" applyBorder="0" applyAlignment="0" applyProtection="0"/>
    <xf numFmtId="178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7" fillId="0" borderId="0">
      <alignment/>
      <protection/>
    </xf>
    <xf numFmtId="0" fontId="11" fillId="0" borderId="0">
      <alignment/>
      <protection/>
    </xf>
    <xf numFmtId="175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9" fontId="0" fillId="0" borderId="0" applyFont="0" applyFill="0" applyBorder="0" applyAlignment="0" applyProtection="0"/>
    <xf numFmtId="49" fontId="3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</cellStyleXfs>
  <cellXfs count="511">
    <xf numFmtId="0" fontId="0" fillId="0" borderId="0" xfId="0" applyAlignment="1">
      <alignment/>
    </xf>
    <xf numFmtId="37" fontId="9" fillId="2" borderId="5" xfId="63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wrapText="1"/>
    </xf>
    <xf numFmtId="15" fontId="12" fillId="2" borderId="6" xfId="55" applyNumberFormat="1" applyFont="1" applyFill="1" applyBorder="1" applyAlignment="1">
      <alignment horizontal="center"/>
      <protection/>
    </xf>
    <xf numFmtId="0" fontId="7" fillId="2" borderId="0" xfId="57" applyFont="1" applyFill="1" applyBorder="1" applyAlignment="1">
      <alignment vertical="top"/>
      <protection/>
    </xf>
    <xf numFmtId="37" fontId="7" fillId="2" borderId="0" xfId="60" applyNumberFormat="1" applyFont="1" applyFill="1" applyBorder="1" applyAlignment="1" applyProtection="1">
      <alignment horizontal="left"/>
      <protection/>
    </xf>
    <xf numFmtId="0" fontId="9" fillId="2" borderId="7" xfId="63" applyFont="1" applyFill="1" applyBorder="1" applyAlignment="1">
      <alignment horizontal="center"/>
      <protection/>
    </xf>
    <xf numFmtId="37" fontId="9" fillId="2" borderId="0" xfId="63" applyNumberFormat="1" applyFont="1" applyFill="1" applyBorder="1" applyAlignment="1" applyProtection="1">
      <alignment horizontal="center"/>
      <protection/>
    </xf>
    <xf numFmtId="37" fontId="9" fillId="2" borderId="8" xfId="63" applyNumberFormat="1" applyFont="1" applyFill="1" applyBorder="1" applyAlignment="1" applyProtection="1">
      <alignment horizontal="center"/>
      <protection/>
    </xf>
    <xf numFmtId="15" fontId="12" fillId="2" borderId="9" xfId="55" applyNumberFormat="1" applyFont="1" applyFill="1" applyBorder="1" applyAlignment="1">
      <alignment horizontal="center"/>
      <protection/>
    </xf>
    <xf numFmtId="15" fontId="12" fillId="2" borderId="10" xfId="55" applyNumberFormat="1" applyFont="1" applyFill="1" applyBorder="1" applyAlignment="1">
      <alignment horizontal="center"/>
      <protection/>
    </xf>
    <xf numFmtId="175" fontId="16" fillId="2" borderId="0" xfId="64" applyFont="1" applyFill="1" applyBorder="1" applyProtection="1">
      <alignment/>
      <protection/>
    </xf>
    <xf numFmtId="0" fontId="15" fillId="2" borderId="0" xfId="54" applyFont="1" applyFill="1" applyBorder="1">
      <alignment/>
      <protection/>
    </xf>
    <xf numFmtId="15" fontId="14" fillId="2" borderId="0" xfId="54" applyNumberFormat="1" applyFont="1" applyFill="1" applyBorder="1" applyAlignment="1" quotePrefix="1">
      <alignment horizontal="center"/>
      <protection/>
    </xf>
    <xf numFmtId="15" fontId="14" fillId="2" borderId="0" xfId="54" applyNumberFormat="1" applyFont="1" applyFill="1" applyBorder="1" applyAlignment="1">
      <alignment horizontal="center"/>
      <protection/>
    </xf>
    <xf numFmtId="174" fontId="10" fillId="0" borderId="0" xfId="54" applyNumberFormat="1" applyFont="1" applyFill="1" applyBorder="1">
      <alignment/>
      <protection/>
    </xf>
    <xf numFmtId="0" fontId="10" fillId="0" borderId="0" xfId="54" applyFont="1" applyFill="1">
      <alignment/>
      <protection/>
    </xf>
    <xf numFmtId="174" fontId="10" fillId="2" borderId="0" xfId="54" applyNumberFormat="1" applyFont="1" applyFill="1" applyBorder="1">
      <alignment/>
      <protection/>
    </xf>
    <xf numFmtId="0" fontId="14" fillId="0" borderId="0" xfId="54" applyFont="1" applyFill="1" applyBorder="1">
      <alignment/>
      <protection/>
    </xf>
    <xf numFmtId="193" fontId="10" fillId="2" borderId="0" xfId="54" applyNumberFormat="1" applyFont="1" applyFill="1" applyBorder="1">
      <alignment/>
      <protection/>
    </xf>
    <xf numFmtId="217" fontId="14" fillId="2" borderId="0" xfId="54" applyNumberFormat="1" applyFont="1" applyFill="1" applyBorder="1" applyAlignment="1" quotePrefix="1">
      <alignment horizontal="center"/>
      <protection/>
    </xf>
    <xf numFmtId="15" fontId="24" fillId="2" borderId="0" xfId="55" applyNumberFormat="1" applyFont="1" applyFill="1" applyBorder="1" applyAlignment="1">
      <alignment horizontal="center"/>
      <protection/>
    </xf>
    <xf numFmtId="15" fontId="24" fillId="2" borderId="8" xfId="55" applyNumberFormat="1" applyFont="1" applyFill="1" applyBorder="1" applyAlignment="1">
      <alignment horizontal="center"/>
      <protection/>
    </xf>
    <xf numFmtId="37" fontId="9" fillId="2" borderId="0" xfId="60" applyNumberFormat="1" applyFont="1" applyFill="1" applyBorder="1" applyAlignment="1" applyProtection="1">
      <alignment horizontal="left"/>
      <protection/>
    </xf>
    <xf numFmtId="0" fontId="7" fillId="2" borderId="0" xfId="57" applyFont="1" applyFill="1" applyBorder="1" applyAlignment="1">
      <alignment vertical="top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37" fontId="9" fillId="2" borderId="0" xfId="57" applyNumberFormat="1" applyFont="1" applyFill="1" applyBorder="1" applyAlignment="1" applyProtection="1">
      <alignment horizontal="left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0" fontId="9" fillId="2" borderId="0" xfId="57" applyFont="1" applyFill="1" applyBorder="1" applyAlignment="1">
      <alignment vertical="top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37" fontId="12" fillId="2" borderId="0" xfId="0" applyNumberFormat="1" applyFont="1" applyFill="1" applyBorder="1" applyAlignment="1" applyProtection="1">
      <alignment/>
      <protection/>
    </xf>
    <xf numFmtId="37" fontId="16" fillId="2" borderId="0" xfId="0" applyNumberFormat="1" applyFont="1" applyFill="1" applyBorder="1" applyAlignment="1" applyProtection="1">
      <alignment/>
      <protection/>
    </xf>
    <xf numFmtId="174" fontId="12" fillId="4" borderId="0" xfId="0" applyNumberFormat="1" applyFont="1" applyFill="1" applyBorder="1" applyAlignment="1" applyProtection="1">
      <alignment horizontal="right"/>
      <protection/>
    </xf>
    <xf numFmtId="174" fontId="12" fillId="4" borderId="0" xfId="0" applyNumberFormat="1" applyFont="1" applyFill="1" applyBorder="1" applyAlignment="1" applyProtection="1">
      <alignment/>
      <protection/>
    </xf>
    <xf numFmtId="174" fontId="12" fillId="2" borderId="0" xfId="0" applyNumberFormat="1" applyFont="1" applyFill="1" applyBorder="1" applyAlignment="1" applyProtection="1">
      <alignment horizontal="right"/>
      <protection/>
    </xf>
    <xf numFmtId="174" fontId="12" fillId="2" borderId="0" xfId="0" applyNumberFormat="1" applyFont="1" applyFill="1" applyBorder="1" applyAlignment="1" applyProtection="1">
      <alignment/>
      <protection/>
    </xf>
    <xf numFmtId="37" fontId="12" fillId="4" borderId="0" xfId="0" applyNumberFormat="1" applyFont="1" applyFill="1" applyBorder="1" applyAlignment="1" applyProtection="1">
      <alignment horizontal="center"/>
      <protection/>
    </xf>
    <xf numFmtId="37" fontId="12" fillId="2" borderId="0" xfId="0" applyNumberFormat="1" applyFont="1" applyFill="1" applyBorder="1" applyAlignment="1" applyProtection="1">
      <alignment horizontal="center"/>
      <protection/>
    </xf>
    <xf numFmtId="37" fontId="12" fillId="2" borderId="8" xfId="0" applyNumberFormat="1" applyFont="1" applyFill="1" applyBorder="1" applyAlignment="1" applyProtection="1">
      <alignment horizontal="center"/>
      <protection/>
    </xf>
    <xf numFmtId="174" fontId="12" fillId="2" borderId="8" xfId="0" applyNumberFormat="1" applyFont="1" applyFill="1" applyBorder="1" applyAlignment="1" applyProtection="1">
      <alignment horizontal="right"/>
      <protection/>
    </xf>
    <xf numFmtId="174" fontId="12" fillId="2" borderId="8" xfId="0" applyNumberFormat="1" applyFont="1" applyFill="1" applyBorder="1" applyAlignment="1" applyProtection="1">
      <alignment/>
      <protection/>
    </xf>
    <xf numFmtId="37" fontId="12" fillId="4" borderId="5" xfId="0" applyNumberFormat="1" applyFont="1" applyFill="1" applyBorder="1" applyAlignment="1" applyProtection="1">
      <alignment horizontal="center"/>
      <protection/>
    </xf>
    <xf numFmtId="174" fontId="12" fillId="4" borderId="5" xfId="0" applyNumberFormat="1" applyFont="1" applyFill="1" applyBorder="1" applyAlignment="1" applyProtection="1">
      <alignment horizontal="right"/>
      <protection/>
    </xf>
    <xf numFmtId="174" fontId="12" fillId="4" borderId="11" xfId="0" applyNumberFormat="1" applyFont="1" applyFill="1" applyBorder="1" applyAlignment="1" applyProtection="1">
      <alignment horizontal="right"/>
      <protection/>
    </xf>
    <xf numFmtId="174" fontId="12" fillId="4" borderId="5" xfId="0" applyNumberFormat="1" applyFont="1" applyFill="1" applyBorder="1" applyAlignment="1" applyProtection="1">
      <alignment/>
      <protection/>
    </xf>
    <xf numFmtId="174" fontId="12" fillId="4" borderId="12" xfId="0" applyNumberFormat="1" applyFont="1" applyFill="1" applyBorder="1" applyAlignment="1" applyProtection="1">
      <alignment/>
      <protection/>
    </xf>
    <xf numFmtId="37" fontId="7" fillId="2" borderId="9" xfId="57" applyNumberFormat="1" applyFont="1" applyFill="1" applyBorder="1" applyAlignment="1" applyProtection="1">
      <alignment horizontal="left"/>
      <protection/>
    </xf>
    <xf numFmtId="0" fontId="7" fillId="2" borderId="10" xfId="57" applyFont="1" applyFill="1" applyBorder="1" applyAlignment="1">
      <alignment vertical="top"/>
      <protection/>
    </xf>
    <xf numFmtId="37" fontId="12" fillId="2" borderId="9" xfId="0" applyNumberFormat="1" applyFont="1" applyFill="1" applyBorder="1" applyAlignment="1" applyProtection="1">
      <alignment/>
      <protection/>
    </xf>
    <xf numFmtId="174" fontId="16" fillId="4" borderId="5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37" fontId="12" fillId="2" borderId="10" xfId="0" applyNumberFormat="1" applyFont="1" applyFill="1" applyBorder="1" applyAlignment="1" applyProtection="1">
      <alignment/>
      <protection/>
    </xf>
    <xf numFmtId="0" fontId="7" fillId="2" borderId="13" xfId="57" applyFont="1" applyFill="1" applyBorder="1" applyAlignment="1">
      <alignment vertical="top"/>
      <protection/>
    </xf>
    <xf numFmtId="0" fontId="7" fillId="2" borderId="14" xfId="57" applyFont="1" applyFill="1" applyBorder="1" applyAlignment="1">
      <alignment vertical="top"/>
      <protection/>
    </xf>
    <xf numFmtId="174" fontId="12" fillId="4" borderId="6" xfId="0" applyNumberFormat="1" applyFont="1" applyFill="1" applyBorder="1" applyAlignment="1" applyProtection="1">
      <alignment horizontal="right"/>
      <protection/>
    </xf>
    <xf numFmtId="174" fontId="12" fillId="2" borderId="9" xfId="0" applyNumberFormat="1" applyFont="1" applyFill="1" applyBorder="1" applyAlignment="1" applyProtection="1">
      <alignment horizontal="right"/>
      <protection/>
    </xf>
    <xf numFmtId="174" fontId="12" fillId="4" borderId="9" xfId="0" applyNumberFormat="1" applyFont="1" applyFill="1" applyBorder="1" applyAlignment="1" applyProtection="1">
      <alignment horizontal="right"/>
      <protection/>
    </xf>
    <xf numFmtId="174" fontId="12" fillId="2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57" applyFont="1" applyFill="1" applyBorder="1" applyAlignment="1">
      <alignment vertical="top"/>
      <protection/>
    </xf>
    <xf numFmtId="0" fontId="7" fillId="4" borderId="0" xfId="57" applyFont="1" applyFill="1" applyAlignment="1">
      <alignment vertical="top"/>
      <protection/>
    </xf>
    <xf numFmtId="0" fontId="7" fillId="4" borderId="0" xfId="57" applyFont="1" applyFill="1" applyAlignment="1">
      <alignment vertical="top"/>
      <protection/>
    </xf>
    <xf numFmtId="0" fontId="27" fillId="4" borderId="0" xfId="0" applyFont="1" applyFill="1" applyAlignment="1">
      <alignment/>
    </xf>
    <xf numFmtId="0" fontId="7" fillId="2" borderId="0" xfId="61" applyFont="1" applyFill="1" applyBorder="1">
      <alignment/>
      <protection/>
    </xf>
    <xf numFmtId="0" fontId="10" fillId="2" borderId="0" xfId="0" applyFont="1" applyFill="1" applyBorder="1" applyAlignment="1">
      <alignment/>
    </xf>
    <xf numFmtId="176" fontId="25" fillId="4" borderId="0" xfId="62" applyNumberFormat="1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>
      <alignment/>
    </xf>
    <xf numFmtId="37" fontId="14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175" fontId="10" fillId="4" borderId="0" xfId="62" applyFont="1" applyFill="1" applyBorder="1">
      <alignment/>
      <protection/>
    </xf>
    <xf numFmtId="0" fontId="14" fillId="2" borderId="0" xfId="6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9" fillId="2" borderId="0" xfId="61" applyFont="1" applyFill="1" applyBorder="1">
      <alignment/>
      <protection/>
    </xf>
    <xf numFmtId="37" fontId="25" fillId="2" borderId="0" xfId="62" applyNumberFormat="1" applyFont="1" applyFill="1" applyBorder="1" applyAlignment="1" applyProtection="1">
      <alignment horizontal="right"/>
      <protection/>
    </xf>
    <xf numFmtId="175" fontId="10" fillId="2" borderId="0" xfId="62" applyFont="1" applyFill="1" applyBorder="1">
      <alignment/>
      <protection/>
    </xf>
    <xf numFmtId="37" fontId="25" fillId="2" borderId="0" xfId="62" applyNumberFormat="1" applyFont="1" applyFill="1" applyBorder="1" applyAlignment="1" applyProtection="1">
      <alignment horizontal="center"/>
      <protection/>
    </xf>
    <xf numFmtId="176" fontId="25" fillId="2" borderId="0" xfId="62" applyNumberFormat="1" applyFont="1" applyFill="1" applyBorder="1" applyAlignment="1" applyProtection="1">
      <alignment horizontal="right"/>
      <protection/>
    </xf>
    <xf numFmtId="37" fontId="25" fillId="2" borderId="8" xfId="62" applyNumberFormat="1" applyFont="1" applyFill="1" applyBorder="1" applyAlignment="1" applyProtection="1">
      <alignment horizontal="right"/>
      <protection/>
    </xf>
    <xf numFmtId="175" fontId="10" fillId="2" borderId="8" xfId="62" applyFont="1" applyFill="1" applyBorder="1">
      <alignment/>
      <protection/>
    </xf>
    <xf numFmtId="37" fontId="25" fillId="2" borderId="8" xfId="62" applyNumberFormat="1" applyFont="1" applyFill="1" applyBorder="1" applyAlignment="1" applyProtection="1">
      <alignment horizontal="center"/>
      <protection/>
    </xf>
    <xf numFmtId="176" fontId="25" fillId="2" borderId="8" xfId="62" applyNumberFormat="1" applyFont="1" applyFill="1" applyBorder="1" applyAlignment="1" applyProtection="1">
      <alignment horizontal="right"/>
      <protection/>
    </xf>
    <xf numFmtId="0" fontId="10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0" fillId="5" borderId="9" xfId="63" applyFont="1" applyFill="1" applyBorder="1">
      <alignment/>
      <protection/>
    </xf>
    <xf numFmtId="0" fontId="14" fillId="4" borderId="0" xfId="54" applyFont="1" applyFill="1" applyBorder="1">
      <alignment/>
      <protection/>
    </xf>
    <xf numFmtId="0" fontId="10" fillId="4" borderId="0" xfId="55" applyFont="1" applyFill="1">
      <alignment/>
      <protection/>
    </xf>
    <xf numFmtId="0" fontId="10" fillId="4" borderId="0" xfId="55" applyFont="1" applyFill="1" applyBorder="1">
      <alignment/>
      <protection/>
    </xf>
    <xf numFmtId="0" fontId="10" fillId="2" borderId="0" xfId="55" applyFont="1" applyFill="1" applyBorder="1">
      <alignment/>
      <protection/>
    </xf>
    <xf numFmtId="37" fontId="10" fillId="2" borderId="0" xfId="55" applyNumberFormat="1" applyFont="1" applyFill="1" applyBorder="1" applyProtection="1">
      <alignment/>
      <protection/>
    </xf>
    <xf numFmtId="0" fontId="26" fillId="2" borderId="0" xfId="55" applyFont="1" applyFill="1" applyBorder="1">
      <alignment/>
      <protection/>
    </xf>
    <xf numFmtId="0" fontId="25" fillId="2" borderId="0" xfId="55" applyFont="1" applyFill="1" applyBorder="1">
      <alignment/>
      <protection/>
    </xf>
    <xf numFmtId="0" fontId="10" fillId="2" borderId="15" xfId="55" applyFont="1" applyFill="1" applyBorder="1">
      <alignment/>
      <protection/>
    </xf>
    <xf numFmtId="0" fontId="26" fillId="2" borderId="15" xfId="55" applyFont="1" applyFill="1" applyBorder="1">
      <alignment/>
      <protection/>
    </xf>
    <xf numFmtId="0" fontId="7" fillId="4" borderId="0" xfId="58" applyFont="1" applyFill="1">
      <alignment/>
      <protection/>
    </xf>
    <xf numFmtId="0" fontId="7" fillId="4" borderId="0" xfId="58" applyFont="1" applyFill="1" applyBorder="1">
      <alignment/>
      <protection/>
    </xf>
    <xf numFmtId="0" fontId="11" fillId="6" borderId="0" xfId="15" applyFont="1" applyFill="1" applyBorder="1">
      <alignment/>
      <protection/>
    </xf>
    <xf numFmtId="37" fontId="7" fillId="4" borderId="0" xfId="58" applyNumberFormat="1" applyFont="1" applyFill="1" applyProtection="1">
      <alignment/>
      <protection/>
    </xf>
    <xf numFmtId="174" fontId="28" fillId="6" borderId="0" xfId="15" applyNumberFormat="1" applyFont="1" applyFill="1" applyBorder="1" applyProtection="1">
      <alignment/>
      <protection/>
    </xf>
    <xf numFmtId="0" fontId="12" fillId="7" borderId="0" xfId="58" applyFont="1" applyFill="1" applyAlignment="1" applyProtection="1">
      <alignment horizontal="left"/>
      <protection/>
    </xf>
    <xf numFmtId="0" fontId="7" fillId="2" borderId="0" xfId="58" applyFont="1" applyFill="1" applyProtection="1">
      <alignment/>
      <protection/>
    </xf>
    <xf numFmtId="37" fontId="7" fillId="2" borderId="0" xfId="58" applyNumberFormat="1" applyFont="1" applyFill="1" applyProtection="1">
      <alignment/>
      <protection/>
    </xf>
    <xf numFmtId="0" fontId="7" fillId="2" borderId="0" xfId="58" applyFont="1" applyFill="1">
      <alignment/>
      <protection/>
    </xf>
    <xf numFmtId="175" fontId="16" fillId="2" borderId="9" xfId="64" applyFont="1" applyFill="1" applyBorder="1" applyProtection="1">
      <alignment/>
      <protection/>
    </xf>
    <xf numFmtId="37" fontId="7" fillId="2" borderId="9" xfId="58" applyNumberFormat="1" applyFont="1" applyFill="1" applyBorder="1" applyProtection="1">
      <alignment/>
      <protection/>
    </xf>
    <xf numFmtId="37" fontId="9" fillId="2" borderId="0" xfId="58" applyNumberFormat="1" applyFont="1" applyFill="1" applyProtection="1">
      <alignment/>
      <protection/>
    </xf>
    <xf numFmtId="37" fontId="9" fillId="2" borderId="16" xfId="58" applyNumberFormat="1" applyFont="1" applyFill="1" applyBorder="1" applyProtection="1">
      <alignment/>
      <protection/>
    </xf>
    <xf numFmtId="0" fontId="9" fillId="2" borderId="0" xfId="58" applyFont="1" applyFill="1">
      <alignment/>
      <protection/>
    </xf>
    <xf numFmtId="37" fontId="9" fillId="2" borderId="9" xfId="58" applyNumberFormat="1" applyFont="1" applyFill="1" applyBorder="1" applyProtection="1">
      <alignment/>
      <protection/>
    </xf>
    <xf numFmtId="37" fontId="7" fillId="2" borderId="0" xfId="58" applyNumberFormat="1" applyFont="1" applyFill="1" applyAlignment="1" applyProtection="1">
      <alignment horizontal="center"/>
      <protection/>
    </xf>
    <xf numFmtId="202" fontId="10" fillId="4" borderId="0" xfId="55" applyNumberFormat="1" applyFont="1" applyFill="1" applyBorder="1">
      <alignment/>
      <protection/>
    </xf>
    <xf numFmtId="37" fontId="16" fillId="7" borderId="5" xfId="64" applyNumberFormat="1" applyFont="1" applyFill="1" applyBorder="1" applyAlignment="1" applyProtection="1">
      <alignment horizontal="center"/>
      <protection/>
    </xf>
    <xf numFmtId="37" fontId="12" fillId="7" borderId="6" xfId="64" applyNumberFormat="1" applyFont="1" applyFill="1" applyBorder="1" applyAlignment="1" applyProtection="1">
      <alignment horizontal="center"/>
      <protection/>
    </xf>
    <xf numFmtId="37" fontId="12" fillId="4" borderId="5" xfId="56" applyNumberFormat="1" applyFont="1" applyFill="1" applyBorder="1" applyAlignment="1" applyProtection="1">
      <alignment horizontal="center"/>
      <protection/>
    </xf>
    <xf numFmtId="37" fontId="7" fillId="4" borderId="5" xfId="58" applyNumberFormat="1" applyFont="1" applyFill="1" applyBorder="1" applyProtection="1">
      <alignment/>
      <protection/>
    </xf>
    <xf numFmtId="37" fontId="7" fillId="4" borderId="5" xfId="58" applyNumberFormat="1" applyFont="1" applyFill="1" applyBorder="1" applyAlignment="1" applyProtection="1">
      <alignment horizontal="center"/>
      <protection/>
    </xf>
    <xf numFmtId="0" fontId="10" fillId="4" borderId="17" xfId="55" applyFont="1" applyFill="1" applyBorder="1">
      <alignment/>
      <protection/>
    </xf>
    <xf numFmtId="174" fontId="16" fillId="4" borderId="5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176" fontId="26" fillId="2" borderId="0" xfId="62" applyNumberFormat="1" applyFont="1" applyFill="1" applyBorder="1" applyAlignment="1" applyProtection="1">
      <alignment horizontal="right"/>
      <protection/>
    </xf>
    <xf numFmtId="176" fontId="26" fillId="4" borderId="0" xfId="62" applyNumberFormat="1" applyFont="1" applyFill="1" applyBorder="1" applyAlignment="1" applyProtection="1">
      <alignment horizontal="right"/>
      <protection/>
    </xf>
    <xf numFmtId="176" fontId="26" fillId="2" borderId="8" xfId="62" applyNumberFormat="1" applyFont="1" applyFill="1" applyBorder="1" applyAlignment="1" applyProtection="1">
      <alignment horizontal="right"/>
      <protection/>
    </xf>
    <xf numFmtId="175" fontId="14" fillId="4" borderId="0" xfId="62" applyFont="1" applyFill="1" applyBorder="1">
      <alignment/>
      <protection/>
    </xf>
    <xf numFmtId="37" fontId="7" fillId="4" borderId="0" xfId="58" applyNumberFormat="1" applyFont="1" applyFill="1" applyAlignment="1" applyProtection="1">
      <alignment horizontal="center"/>
      <protection/>
    </xf>
    <xf numFmtId="175" fontId="16" fillId="7" borderId="0" xfId="64" applyNumberFormat="1" applyFont="1" applyFill="1" applyBorder="1" applyAlignment="1" applyProtection="1">
      <alignment horizontal="center"/>
      <protection/>
    </xf>
    <xf numFmtId="0" fontId="11" fillId="4" borderId="0" xfId="55" applyFont="1" applyFill="1" applyBorder="1">
      <alignment/>
      <protection/>
    </xf>
    <xf numFmtId="3" fontId="7" fillId="4" borderId="0" xfId="61" applyNumberFormat="1" applyFont="1" applyFill="1" applyBorder="1">
      <alignment/>
      <protection/>
    </xf>
    <xf numFmtId="0" fontId="21" fillId="2" borderId="0" xfId="54" applyFont="1" applyFill="1" applyAlignment="1">
      <alignment horizontal="left"/>
      <protection/>
    </xf>
    <xf numFmtId="37" fontId="7" fillId="2" borderId="9" xfId="60" applyNumberFormat="1" applyFont="1" applyFill="1" applyBorder="1" applyAlignment="1" applyProtection="1">
      <alignment horizontal="left"/>
      <protection/>
    </xf>
    <xf numFmtId="0" fontId="10" fillId="4" borderId="0" xfId="54" applyFont="1" applyFill="1" applyBorder="1">
      <alignment/>
      <protection/>
    </xf>
    <xf numFmtId="174" fontId="28" fillId="6" borderId="0" xfId="15" applyNumberFormat="1" applyFont="1" applyFill="1" applyProtection="1">
      <alignment/>
      <protection/>
    </xf>
    <xf numFmtId="37" fontId="9" fillId="2" borderId="18" xfId="60" applyNumberFormat="1" applyFont="1" applyFill="1" applyBorder="1" applyAlignment="1" applyProtection="1">
      <alignment horizontal="left"/>
      <protection/>
    </xf>
    <xf numFmtId="0" fontId="10" fillId="2" borderId="8" xfId="0" applyFont="1" applyFill="1" applyBorder="1" applyAlignment="1">
      <alignment wrapText="1"/>
    </xf>
    <xf numFmtId="174" fontId="14" fillId="2" borderId="0" xfId="54" applyNumberFormat="1" applyFont="1" applyFill="1" applyBorder="1">
      <alignment/>
      <protection/>
    </xf>
    <xf numFmtId="0" fontId="10" fillId="6" borderId="0" xfId="54" applyFont="1" applyFill="1" applyBorder="1">
      <alignment/>
      <protection/>
    </xf>
    <xf numFmtId="0" fontId="7" fillId="4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7" fontId="7" fillId="2" borderId="8" xfId="58" applyNumberFormat="1" applyFont="1" applyFill="1" applyBorder="1" applyProtection="1">
      <alignment/>
      <protection/>
    </xf>
    <xf numFmtId="37" fontId="7" fillId="2" borderId="8" xfId="58" applyNumberFormat="1" applyFont="1" applyFill="1" applyBorder="1" applyAlignment="1" applyProtection="1">
      <alignment horizontal="center"/>
      <protection/>
    </xf>
    <xf numFmtId="37" fontId="7" fillId="4" borderId="0" xfId="58" applyNumberFormat="1" applyFont="1" applyFill="1" applyBorder="1">
      <alignment/>
      <protection/>
    </xf>
    <xf numFmtId="37" fontId="7" fillId="2" borderId="0" xfId="58" applyNumberFormat="1" applyFont="1" applyFill="1" applyBorder="1" applyProtection="1">
      <alignment/>
      <protection/>
    </xf>
    <xf numFmtId="37" fontId="7" fillId="2" borderId="0" xfId="58" applyNumberFormat="1" applyFont="1" applyFill="1" applyBorder="1" applyAlignment="1" applyProtection="1">
      <alignment horizontal="center"/>
      <protection/>
    </xf>
    <xf numFmtId="37" fontId="7" fillId="4" borderId="0" xfId="58" applyNumberFormat="1" applyFont="1" applyFill="1" applyBorder="1" applyProtection="1">
      <alignment/>
      <protection/>
    </xf>
    <xf numFmtId="37" fontId="7" fillId="4" borderId="0" xfId="58" applyNumberFormat="1" applyFont="1" applyFill="1" applyBorder="1" applyAlignment="1" applyProtection="1">
      <alignment horizontal="center"/>
      <protection/>
    </xf>
    <xf numFmtId="175" fontId="16" fillId="2" borderId="0" xfId="64" applyFont="1" applyFill="1" applyBorder="1" applyAlignment="1" applyProtection="1">
      <alignment horizontal="left"/>
      <protection/>
    </xf>
    <xf numFmtId="175" fontId="12" fillId="2" borderId="0" xfId="64" applyFont="1" applyFill="1" applyBorder="1" applyProtection="1">
      <alignment/>
      <protection/>
    </xf>
    <xf numFmtId="0" fontId="12" fillId="7" borderId="0" xfId="58" applyFont="1" applyFill="1" applyBorder="1" applyProtection="1">
      <alignment/>
      <protection/>
    </xf>
    <xf numFmtId="37" fontId="9" fillId="2" borderId="0" xfId="58" applyNumberFormat="1" applyFont="1" applyFill="1" applyBorder="1" applyProtection="1">
      <alignment/>
      <protection/>
    </xf>
    <xf numFmtId="175" fontId="12" fillId="2" borderId="0" xfId="64" applyFont="1" applyFill="1" applyBorder="1" applyAlignment="1" applyProtection="1">
      <alignment horizontal="centerContinuous"/>
      <protection/>
    </xf>
    <xf numFmtId="175" fontId="12" fillId="2" borderId="8" xfId="64" applyFont="1" applyFill="1" applyBorder="1" applyAlignment="1" applyProtection="1">
      <alignment horizontal="centerContinuous"/>
      <protection/>
    </xf>
    <xf numFmtId="174" fontId="24" fillId="2" borderId="8" xfId="0" applyNumberFormat="1" applyFont="1" applyFill="1" applyBorder="1" applyAlignment="1" applyProtection="1">
      <alignment horizontal="right"/>
      <protection/>
    </xf>
    <xf numFmtId="174" fontId="12" fillId="2" borderId="13" xfId="0" applyNumberFormat="1" applyFont="1" applyFill="1" applyBorder="1" applyAlignment="1" applyProtection="1">
      <alignment/>
      <protection/>
    </xf>
    <xf numFmtId="0" fontId="7" fillId="2" borderId="9" xfId="57" applyFont="1" applyFill="1" applyBorder="1" applyAlignment="1">
      <alignment vertical="top"/>
      <protection/>
    </xf>
    <xf numFmtId="0" fontId="12" fillId="2" borderId="9" xfId="0" applyFont="1" applyFill="1" applyBorder="1" applyAlignment="1" applyProtection="1">
      <alignment/>
      <protection/>
    </xf>
    <xf numFmtId="37" fontId="7" fillId="2" borderId="9" xfId="60" applyNumberFormat="1" applyFont="1" applyFill="1" applyBorder="1" applyAlignment="1" applyProtection="1">
      <alignment horizontal="left"/>
      <protection/>
    </xf>
    <xf numFmtId="0" fontId="7" fillId="2" borderId="9" xfId="57" applyFont="1" applyFill="1" applyBorder="1" applyAlignment="1">
      <alignment vertical="top"/>
      <protection/>
    </xf>
    <xf numFmtId="174" fontId="12" fillId="4" borderId="13" xfId="0" applyNumberFormat="1" applyFont="1" applyFill="1" applyBorder="1" applyAlignment="1" applyProtection="1">
      <alignment/>
      <protection/>
    </xf>
    <xf numFmtId="174" fontId="24" fillId="2" borderId="10" xfId="0" applyNumberFormat="1" applyFont="1" applyFill="1" applyBorder="1" applyAlignment="1" applyProtection="1">
      <alignment horizontal="right"/>
      <protection/>
    </xf>
    <xf numFmtId="174" fontId="12" fillId="2" borderId="14" xfId="0" applyNumberFormat="1" applyFont="1" applyFill="1" applyBorder="1" applyAlignment="1" applyProtection="1">
      <alignment/>
      <protection/>
    </xf>
    <xf numFmtId="0" fontId="10" fillId="2" borderId="8" xfId="55" applyFont="1" applyFill="1" applyBorder="1">
      <alignment/>
      <protection/>
    </xf>
    <xf numFmtId="37" fontId="7" fillId="2" borderId="8" xfId="60" applyNumberFormat="1" applyFont="1" applyFill="1" applyBorder="1" applyAlignment="1" applyProtection="1">
      <alignment horizontal="left"/>
      <protection/>
    </xf>
    <xf numFmtId="37" fontId="9" fillId="2" borderId="0" xfId="58" applyNumberFormat="1" applyFont="1" applyFill="1" applyProtection="1">
      <alignment/>
      <protection/>
    </xf>
    <xf numFmtId="0" fontId="7" fillId="2" borderId="19" xfId="57" applyFont="1" applyFill="1" applyBorder="1" applyAlignment="1">
      <alignment vertical="top"/>
      <protection/>
    </xf>
    <xf numFmtId="174" fontId="16" fillId="4" borderId="5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6" fillId="4" borderId="5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0" fontId="7" fillId="2" borderId="7" xfId="57" applyFont="1" applyFill="1" applyBorder="1" applyAlignment="1">
      <alignment vertical="top"/>
      <protection/>
    </xf>
    <xf numFmtId="37" fontId="9" fillId="2" borderId="5" xfId="60" applyNumberFormat="1" applyFont="1" applyFill="1" applyBorder="1" applyAlignment="1" applyProtection="1">
      <alignment horizontal="left"/>
      <protection/>
    </xf>
    <xf numFmtId="37" fontId="7" fillId="2" borderId="6" xfId="60" applyNumberFormat="1" applyFont="1" applyFill="1" applyBorder="1" applyAlignment="1" applyProtection="1">
      <alignment horizontal="left"/>
      <protection/>
    </xf>
    <xf numFmtId="0" fontId="9" fillId="2" borderId="5" xfId="57" applyFont="1" applyFill="1" applyBorder="1" applyAlignment="1" applyProtection="1">
      <alignment horizontal="left"/>
      <protection/>
    </xf>
    <xf numFmtId="0" fontId="9" fillId="2" borderId="5" xfId="57" applyFont="1" applyFill="1" applyBorder="1" applyAlignment="1" applyProtection="1">
      <alignment horizontal="left"/>
      <protection/>
    </xf>
    <xf numFmtId="0" fontId="7" fillId="2" borderId="5" xfId="57" applyFont="1" applyFill="1" applyBorder="1" applyAlignment="1">
      <alignment vertical="top"/>
      <protection/>
    </xf>
    <xf numFmtId="0" fontId="7" fillId="2" borderId="6" xfId="57" applyFont="1" applyFill="1" applyBorder="1" applyAlignment="1">
      <alignment vertical="top"/>
      <protection/>
    </xf>
    <xf numFmtId="37" fontId="9" fillId="2" borderId="5" xfId="57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/>
      <protection/>
    </xf>
    <xf numFmtId="37" fontId="12" fillId="2" borderId="5" xfId="0" applyNumberFormat="1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0" fontId="12" fillId="2" borderId="6" xfId="0" applyFont="1" applyFill="1" applyBorder="1" applyAlignment="1" applyProtection="1">
      <alignment/>
      <protection/>
    </xf>
    <xf numFmtId="37" fontId="9" fillId="2" borderId="20" xfId="60" applyNumberFormat="1" applyFont="1" applyFill="1" applyBorder="1" applyAlignment="1" applyProtection="1">
      <alignment horizontal="left"/>
      <protection/>
    </xf>
    <xf numFmtId="0" fontId="9" fillId="2" borderId="19" xfId="63" applyFont="1" applyFill="1" applyBorder="1" applyAlignment="1">
      <alignment horizontal="center"/>
      <protection/>
    </xf>
    <xf numFmtId="37" fontId="12" fillId="2" borderId="6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37" fontId="7" fillId="2" borderId="21" xfId="57" applyNumberFormat="1" applyFont="1" applyFill="1" applyBorder="1" applyAlignment="1" applyProtection="1">
      <alignment horizontal="left"/>
      <protection/>
    </xf>
    <xf numFmtId="37" fontId="7" fillId="2" borderId="5" xfId="57" applyNumberFormat="1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vertical="top"/>
    </xf>
    <xf numFmtId="37" fontId="18" fillId="2" borderId="0" xfId="0" applyNumberFormat="1" applyFont="1" applyFill="1" applyBorder="1" applyAlignment="1" applyProtection="1">
      <alignment/>
      <protection/>
    </xf>
    <xf numFmtId="37" fontId="25" fillId="2" borderId="6" xfId="62" applyNumberFormat="1" applyFont="1" applyFill="1" applyBorder="1" applyProtection="1">
      <alignment/>
      <protection/>
    </xf>
    <xf numFmtId="177" fontId="12" fillId="4" borderId="6" xfId="76" applyNumberFormat="1" applyFont="1" applyFill="1" applyBorder="1" applyAlignment="1" applyProtection="1">
      <alignment horizontal="right"/>
      <protection/>
    </xf>
    <xf numFmtId="177" fontId="12" fillId="2" borderId="9" xfId="76" applyNumberFormat="1" applyFont="1" applyFill="1" applyBorder="1" applyAlignment="1" applyProtection="1">
      <alignment horizontal="right"/>
      <protection/>
    </xf>
    <xf numFmtId="177" fontId="12" fillId="4" borderId="9" xfId="76" applyNumberFormat="1" applyFont="1" applyFill="1" applyBorder="1" applyAlignment="1" applyProtection="1">
      <alignment horizontal="right"/>
      <protection/>
    </xf>
    <xf numFmtId="177" fontId="12" fillId="2" borderId="10" xfId="76" applyNumberFormat="1" applyFont="1" applyFill="1" applyBorder="1" applyAlignment="1" applyProtection="1">
      <alignment horizontal="right"/>
      <protection/>
    </xf>
    <xf numFmtId="191" fontId="10" fillId="2" borderId="0" xfId="54" applyNumberFormat="1" applyFont="1" applyFill="1" applyBorder="1" applyAlignment="1">
      <alignment horizontal="right"/>
      <protection/>
    </xf>
    <xf numFmtId="191" fontId="10" fillId="2" borderId="0" xfId="54" applyNumberFormat="1" applyFont="1" applyFill="1" applyBorder="1">
      <alignment/>
      <protection/>
    </xf>
    <xf numFmtId="177" fontId="10" fillId="2" borderId="0" xfId="76" applyNumberFormat="1" applyFont="1" applyFill="1" applyBorder="1" applyAlignment="1">
      <alignment horizontal="right"/>
    </xf>
    <xf numFmtId="193" fontId="10" fillId="2" borderId="0" xfId="54" applyNumberFormat="1" applyFont="1" applyFill="1" applyBorder="1" applyAlignment="1">
      <alignment horizontal="right"/>
      <protection/>
    </xf>
    <xf numFmtId="174" fontId="10" fillId="2" borderId="0" xfId="54" applyNumberFormat="1" applyFont="1" applyFill="1" applyBorder="1" applyAlignment="1">
      <alignment horizontal="right"/>
      <protection/>
    </xf>
    <xf numFmtId="177" fontId="10" fillId="2" borderId="0" xfId="76" applyNumberFormat="1" applyFont="1" applyFill="1" applyBorder="1" applyAlignment="1">
      <alignment/>
    </xf>
    <xf numFmtId="174" fontId="7" fillId="4" borderId="0" xfId="0" applyNumberFormat="1" applyFont="1" applyFill="1" applyAlignment="1">
      <alignment/>
    </xf>
    <xf numFmtId="174" fontId="7" fillId="4" borderId="9" xfId="0" applyNumberFormat="1" applyFont="1" applyFill="1" applyBorder="1" applyAlignment="1">
      <alignment/>
    </xf>
    <xf numFmtId="174" fontId="7" fillId="4" borderId="0" xfId="0" applyNumberFormat="1" applyFont="1" applyFill="1" applyBorder="1" applyAlignment="1">
      <alignment/>
    </xf>
    <xf numFmtId="174" fontId="9" fillId="4" borderId="0" xfId="0" applyNumberFormat="1" applyFont="1" applyFill="1" applyBorder="1" applyAlignment="1">
      <alignment/>
    </xf>
    <xf numFmtId="174" fontId="9" fillId="4" borderId="0" xfId="0" applyNumberFormat="1" applyFont="1" applyFill="1" applyBorder="1" applyAlignment="1">
      <alignment/>
    </xf>
    <xf numFmtId="174" fontId="9" fillId="4" borderId="0" xfId="0" applyNumberFormat="1" applyFont="1" applyFill="1" applyAlignment="1">
      <alignment/>
    </xf>
    <xf numFmtId="174" fontId="7" fillId="4" borderId="13" xfId="0" applyNumberFormat="1" applyFont="1" applyFill="1" applyBorder="1" applyAlignment="1">
      <alignment/>
    </xf>
    <xf numFmtId="0" fontId="7" fillId="2" borderId="8" xfId="58" applyFont="1" applyFill="1" applyBorder="1">
      <alignment/>
      <protection/>
    </xf>
    <xf numFmtId="191" fontId="10" fillId="2" borderId="8" xfId="54" applyNumberFormat="1" applyFont="1" applyFill="1" applyBorder="1" applyAlignment="1">
      <alignment horizontal="right"/>
      <protection/>
    </xf>
    <xf numFmtId="15" fontId="14" fillId="2" borderId="8" xfId="54" applyNumberFormat="1" applyFont="1" applyFill="1" applyBorder="1" applyAlignment="1">
      <alignment horizontal="center"/>
      <protection/>
    </xf>
    <xf numFmtId="174" fontId="10" fillId="2" borderId="8" xfId="54" applyNumberFormat="1" applyFont="1" applyFill="1" applyBorder="1">
      <alignment/>
      <protection/>
    </xf>
    <xf numFmtId="3" fontId="14" fillId="2" borderId="8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11" fillId="0" borderId="0" xfId="54" applyBorder="1">
      <alignment/>
      <protection/>
    </xf>
    <xf numFmtId="0" fontId="7" fillId="0" borderId="0" xfId="58" applyNumberFormat="1" applyFont="1" applyFill="1">
      <alignment/>
      <protection/>
    </xf>
    <xf numFmtId="3" fontId="25" fillId="2" borderId="0" xfId="62" applyNumberFormat="1" applyFont="1" applyFill="1" applyBorder="1" applyAlignment="1" applyProtection="1">
      <alignment horizontal="right"/>
      <protection/>
    </xf>
    <xf numFmtId="3" fontId="26" fillId="2" borderId="0" xfId="62" applyNumberFormat="1" applyFont="1" applyFill="1" applyBorder="1" applyAlignment="1" applyProtection="1">
      <alignment horizontal="right"/>
      <protection/>
    </xf>
    <xf numFmtId="3" fontId="10" fillId="2" borderId="0" xfId="0" applyNumberFormat="1" applyFont="1" applyFill="1" applyBorder="1" applyAlignment="1">
      <alignment/>
    </xf>
    <xf numFmtId="3" fontId="7" fillId="2" borderId="0" xfId="61" applyNumberFormat="1" applyFont="1" applyFill="1" applyBorder="1">
      <alignment/>
      <protection/>
    </xf>
    <xf numFmtId="15" fontId="14" fillId="2" borderId="8" xfId="54" applyNumberFormat="1" applyFont="1" applyFill="1" applyBorder="1" applyAlignment="1" quotePrefix="1">
      <alignment horizontal="center"/>
      <protection/>
    </xf>
    <xf numFmtId="191" fontId="10" fillId="2" borderId="8" xfId="54" applyNumberFormat="1" applyFont="1" applyFill="1" applyBorder="1">
      <alignment/>
      <protection/>
    </xf>
    <xf numFmtId="177" fontId="10" fillId="2" borderId="8" xfId="76" applyNumberFormat="1" applyFont="1" applyFill="1" applyBorder="1" applyAlignment="1">
      <alignment horizontal="right"/>
    </xf>
    <xf numFmtId="193" fontId="10" fillId="2" borderId="8" xfId="54" applyNumberFormat="1" applyFont="1" applyFill="1" applyBorder="1" applyAlignment="1">
      <alignment horizontal="right"/>
      <protection/>
    </xf>
    <xf numFmtId="174" fontId="10" fillId="2" borderId="8" xfId="54" applyNumberFormat="1" applyFont="1" applyFill="1" applyBorder="1" applyAlignment="1">
      <alignment horizontal="right"/>
      <protection/>
    </xf>
    <xf numFmtId="174" fontId="14" fillId="2" borderId="8" xfId="54" applyNumberFormat="1" applyFont="1" applyFill="1" applyBorder="1">
      <alignment/>
      <protection/>
    </xf>
    <xf numFmtId="175" fontId="9" fillId="7" borderId="0" xfId="64" applyNumberFormat="1" applyFont="1" applyFill="1" applyBorder="1" applyAlignment="1" applyProtection="1">
      <alignment horizontal="center"/>
      <protection/>
    </xf>
    <xf numFmtId="175" fontId="9" fillId="7" borderId="8" xfId="64" applyNumberFormat="1" applyFont="1" applyFill="1" applyBorder="1" applyAlignment="1" applyProtection="1">
      <alignment horizontal="center"/>
      <protection/>
    </xf>
    <xf numFmtId="37" fontId="9" fillId="7" borderId="0" xfId="64" applyNumberFormat="1" applyFont="1" applyFill="1" applyBorder="1" applyAlignment="1" applyProtection="1">
      <alignment horizontal="center"/>
      <protection/>
    </xf>
    <xf numFmtId="37" fontId="9" fillId="7" borderId="0" xfId="64" applyNumberFormat="1" applyFont="1" applyFill="1" applyBorder="1" applyAlignment="1" applyProtection="1" quotePrefix="1">
      <alignment horizontal="center"/>
      <protection/>
    </xf>
    <xf numFmtId="37" fontId="9" fillId="7" borderId="8" xfId="64" applyNumberFormat="1" applyFont="1" applyFill="1" applyBorder="1" applyAlignment="1" applyProtection="1" quotePrefix="1">
      <alignment horizontal="center"/>
      <protection/>
    </xf>
    <xf numFmtId="37" fontId="9" fillId="7" borderId="8" xfId="64" applyNumberFormat="1" applyFont="1" applyFill="1" applyBorder="1" applyAlignment="1" applyProtection="1">
      <alignment horizontal="center"/>
      <protection/>
    </xf>
    <xf numFmtId="37" fontId="7" fillId="7" borderId="8" xfId="64" applyNumberFormat="1" applyFont="1" applyFill="1" applyBorder="1" applyAlignment="1" applyProtection="1">
      <alignment horizontal="center"/>
      <protection/>
    </xf>
    <xf numFmtId="37" fontId="7" fillId="7" borderId="9" xfId="64" applyNumberFormat="1" applyFont="1" applyFill="1" applyBorder="1" applyAlignment="1" applyProtection="1">
      <alignment horizontal="center"/>
      <protection/>
    </xf>
    <xf numFmtId="37" fontId="7" fillId="7" borderId="0" xfId="64" applyNumberFormat="1" applyFont="1" applyFill="1" applyBorder="1" applyAlignment="1" applyProtection="1">
      <alignment horizontal="center"/>
      <protection/>
    </xf>
    <xf numFmtId="37" fontId="7" fillId="7" borderId="0" xfId="58" applyNumberFormat="1" applyFont="1" applyFill="1" applyAlignment="1" applyProtection="1">
      <alignment horizontal="right"/>
      <protection/>
    </xf>
    <xf numFmtId="37" fontId="7" fillId="8" borderId="0" xfId="58" applyNumberFormat="1" applyFont="1" applyFill="1" applyAlignment="1" applyProtection="1">
      <alignment horizontal="right"/>
      <protection/>
    </xf>
    <xf numFmtId="37" fontId="7" fillId="7" borderId="8" xfId="58" applyNumberFormat="1" applyFont="1" applyFill="1" applyBorder="1" applyAlignment="1" applyProtection="1">
      <alignment horizontal="right"/>
      <protection/>
    </xf>
    <xf numFmtId="37" fontId="7" fillId="4" borderId="0" xfId="56" applyNumberFormat="1" applyFont="1" applyFill="1" applyBorder="1" applyAlignment="1" applyProtection="1">
      <alignment horizontal="center"/>
      <protection/>
    </xf>
    <xf numFmtId="37" fontId="7" fillId="7" borderId="0" xfId="58" applyNumberFormat="1" applyFont="1" applyFill="1" applyBorder="1" applyAlignment="1" applyProtection="1">
      <alignment horizontal="right"/>
      <protection/>
    </xf>
    <xf numFmtId="37" fontId="7" fillId="8" borderId="0" xfId="58" applyNumberFormat="1" applyFont="1" applyFill="1" applyBorder="1" applyAlignment="1" applyProtection="1">
      <alignment horizontal="right"/>
      <protection/>
    </xf>
    <xf numFmtId="0" fontId="7" fillId="6" borderId="0" xfId="15" applyFont="1" applyFill="1" applyBorder="1" applyProtection="1">
      <alignment/>
      <protection/>
    </xf>
    <xf numFmtId="37" fontId="9" fillId="7" borderId="17" xfId="64" applyNumberFormat="1" applyFont="1" applyFill="1" applyBorder="1" applyAlignment="1" applyProtection="1">
      <alignment horizontal="center"/>
      <protection/>
    </xf>
    <xf numFmtId="37" fontId="7" fillId="7" borderId="22" xfId="64" applyNumberFormat="1" applyFont="1" applyFill="1" applyBorder="1" applyAlignment="1" applyProtection="1">
      <alignment horizontal="center"/>
      <protection/>
    </xf>
    <xf numFmtId="37" fontId="7" fillId="7" borderId="10" xfId="64" applyNumberFormat="1" applyFont="1" applyFill="1" applyBorder="1" applyAlignment="1" applyProtection="1">
      <alignment horizontal="center"/>
      <protection/>
    </xf>
    <xf numFmtId="0" fontId="10" fillId="2" borderId="23" xfId="55" applyFont="1" applyFill="1" applyBorder="1">
      <alignment/>
      <protection/>
    </xf>
    <xf numFmtId="0" fontId="10" fillId="2" borderId="0" xfId="55" applyFont="1" applyFill="1" applyBorder="1" applyAlignment="1">
      <alignment vertical="top"/>
      <protection/>
    </xf>
    <xf numFmtId="3" fontId="25" fillId="2" borderId="8" xfId="62" applyNumberFormat="1" applyFont="1" applyFill="1" applyBorder="1" applyAlignment="1" applyProtection="1">
      <alignment horizontal="right"/>
      <protection/>
    </xf>
    <xf numFmtId="3" fontId="26" fillId="2" borderId="8" xfId="62" applyNumberFormat="1" applyFont="1" applyFill="1" applyBorder="1" applyAlignment="1" applyProtection="1">
      <alignment horizontal="right"/>
      <protection/>
    </xf>
    <xf numFmtId="3" fontId="7" fillId="2" borderId="8" xfId="61" applyNumberFormat="1" applyFont="1" applyFill="1" applyBorder="1">
      <alignment/>
      <protection/>
    </xf>
    <xf numFmtId="191" fontId="14" fillId="2" borderId="8" xfId="54" applyNumberFormat="1" applyFont="1" applyFill="1" applyBorder="1" applyAlignment="1">
      <alignment horizontal="center"/>
      <protection/>
    </xf>
    <xf numFmtId="0" fontId="10" fillId="0" borderId="0" xfId="54" applyFont="1" applyFill="1" applyBorder="1">
      <alignment/>
      <protection/>
    </xf>
    <xf numFmtId="37" fontId="24" fillId="7" borderId="8" xfId="64" applyNumberFormat="1" applyFont="1" applyFill="1" applyBorder="1" applyAlignment="1" applyProtection="1">
      <alignment horizontal="center"/>
      <protection/>
    </xf>
    <xf numFmtId="37" fontId="24" fillId="2" borderId="8" xfId="63" applyNumberFormat="1" applyFont="1" applyFill="1" applyBorder="1" applyAlignment="1" applyProtection="1">
      <alignment horizontal="center"/>
      <protection/>
    </xf>
    <xf numFmtId="0" fontId="16" fillId="2" borderId="19" xfId="63" applyFont="1" applyFill="1" applyBorder="1" applyAlignment="1">
      <alignment horizontal="center"/>
      <protection/>
    </xf>
    <xf numFmtId="37" fontId="16" fillId="2" borderId="8" xfId="63" applyNumberFormat="1" applyFont="1" applyFill="1" applyBorder="1" applyAlignment="1" applyProtection="1">
      <alignment horizontal="center"/>
      <protection/>
    </xf>
    <xf numFmtId="15" fontId="12" fillId="2" borderId="8" xfId="55" applyNumberFormat="1" applyFont="1" applyFill="1" applyBorder="1" applyAlignment="1">
      <alignment horizontal="center"/>
      <protection/>
    </xf>
    <xf numFmtId="15" fontId="12" fillId="2" borderId="10" xfId="55" applyNumberFormat="1" applyFont="1" applyFill="1" applyBorder="1" applyAlignment="1">
      <alignment horizontal="center"/>
      <protection/>
    </xf>
    <xf numFmtId="37" fontId="12" fillId="2" borderId="8" xfId="0" applyNumberFormat="1" applyFont="1" applyFill="1" applyBorder="1" applyAlignment="1" applyProtection="1">
      <alignment horizontal="center"/>
      <protection/>
    </xf>
    <xf numFmtId="174" fontId="12" fillId="2" borderId="8" xfId="0" applyNumberFormat="1" applyFont="1" applyFill="1" applyBorder="1" applyAlignment="1" applyProtection="1">
      <alignment horizontal="right"/>
      <protection/>
    </xf>
    <xf numFmtId="174" fontId="12" fillId="2" borderId="10" xfId="0" applyNumberFormat="1" applyFont="1" applyFill="1" applyBorder="1" applyAlignment="1" applyProtection="1">
      <alignment horizontal="right"/>
      <protection/>
    </xf>
    <xf numFmtId="174" fontId="12" fillId="2" borderId="8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2" fillId="2" borderId="14" xfId="0" applyNumberFormat="1" applyFont="1" applyFill="1" applyBorder="1" applyAlignment="1" applyProtection="1">
      <alignment/>
      <protection/>
    </xf>
    <xf numFmtId="177" fontId="12" fillId="2" borderId="10" xfId="76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12" fillId="4" borderId="0" xfId="0" applyFont="1" applyFill="1" applyAlignment="1">
      <alignment/>
    </xf>
    <xf numFmtId="177" fontId="9" fillId="2" borderId="16" xfId="76" applyNumberFormat="1" applyFont="1" applyFill="1" applyBorder="1" applyAlignment="1" applyProtection="1">
      <alignment/>
      <protection/>
    </xf>
    <xf numFmtId="177" fontId="9" fillId="4" borderId="16" xfId="76" applyNumberFormat="1" applyFont="1" applyFill="1" applyBorder="1" applyAlignment="1" applyProtection="1">
      <alignment/>
      <protection/>
    </xf>
    <xf numFmtId="177" fontId="9" fillId="2" borderId="24" xfId="76" applyNumberFormat="1" applyFont="1" applyFill="1" applyBorder="1" applyAlignment="1" applyProtection="1">
      <alignment/>
      <protection/>
    </xf>
    <xf numFmtId="174" fontId="24" fillId="4" borderId="0" xfId="0" applyNumberFormat="1" applyFont="1" applyFill="1" applyAlignment="1">
      <alignment/>
    </xf>
    <xf numFmtId="174" fontId="24" fillId="4" borderId="0" xfId="0" applyNumberFormat="1" applyFont="1" applyFill="1" applyBorder="1" applyAlignment="1">
      <alignment/>
    </xf>
    <xf numFmtId="174" fontId="24" fillId="4" borderId="9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175" fontId="14" fillId="2" borderId="0" xfId="62" applyFont="1" applyFill="1" applyBorder="1">
      <alignment/>
      <protection/>
    </xf>
    <xf numFmtId="0" fontId="9" fillId="2" borderId="0" xfId="61" applyFont="1" applyFill="1" applyBorder="1">
      <alignment/>
      <protection/>
    </xf>
    <xf numFmtId="37" fontId="26" fillId="2" borderId="0" xfId="62" applyNumberFormat="1" applyFont="1" applyFill="1" applyBorder="1" applyProtection="1">
      <alignment/>
      <protection/>
    </xf>
    <xf numFmtId="37" fontId="9" fillId="2" borderId="0" xfId="61" applyNumberFormat="1" applyFont="1" applyFill="1" applyBorder="1" applyAlignment="1" applyProtection="1">
      <alignment horizontal="left"/>
      <protection/>
    </xf>
    <xf numFmtId="176" fontId="26" fillId="4" borderId="9" xfId="62" applyNumberFormat="1" applyFont="1" applyFill="1" applyBorder="1" applyAlignment="1" applyProtection="1">
      <alignment horizontal="right"/>
      <protection/>
    </xf>
    <xf numFmtId="3" fontId="26" fillId="2" borderId="9" xfId="62" applyNumberFormat="1" applyFont="1" applyFill="1" applyBorder="1" applyAlignment="1" applyProtection="1">
      <alignment horizontal="right"/>
      <protection/>
    </xf>
    <xf numFmtId="3" fontId="26" fillId="2" borderId="10" xfId="62" applyNumberFormat="1" applyFont="1" applyFill="1" applyBorder="1" applyAlignment="1" applyProtection="1">
      <alignment horizontal="right"/>
      <protection/>
    </xf>
    <xf numFmtId="3" fontId="25" fillId="4" borderId="0" xfId="62" applyNumberFormat="1" applyFont="1" applyFill="1" applyBorder="1" applyAlignment="1" applyProtection="1">
      <alignment horizontal="right"/>
      <protection/>
    </xf>
    <xf numFmtId="3" fontId="26" fillId="4" borderId="0" xfId="62" applyNumberFormat="1" applyFont="1" applyFill="1" applyBorder="1" applyAlignment="1" applyProtection="1">
      <alignment horizontal="right"/>
      <protection/>
    </xf>
    <xf numFmtId="37" fontId="7" fillId="2" borderId="0" xfId="63" applyNumberFormat="1" applyFont="1" applyFill="1" applyBorder="1" applyAlignment="1" applyProtection="1">
      <alignment horizontal="center"/>
      <protection/>
    </xf>
    <xf numFmtId="3" fontId="10" fillId="4" borderId="0" xfId="62" applyNumberFormat="1" applyFont="1" applyFill="1" applyBorder="1" applyAlignment="1">
      <alignment horizontal="right"/>
      <protection/>
    </xf>
    <xf numFmtId="3" fontId="10" fillId="2" borderId="0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3" fontId="10" fillId="2" borderId="0" xfId="62" applyNumberFormat="1" applyFont="1" applyFill="1" applyBorder="1" applyAlignment="1">
      <alignment horizontal="right"/>
      <protection/>
    </xf>
    <xf numFmtId="3" fontId="10" fillId="2" borderId="8" xfId="62" applyNumberFormat="1" applyFont="1" applyFill="1" applyBorder="1" applyAlignment="1">
      <alignment horizontal="right"/>
      <protection/>
    </xf>
    <xf numFmtId="37" fontId="24" fillId="2" borderId="0" xfId="63" applyNumberFormat="1" applyFont="1" applyFill="1" applyBorder="1" applyAlignment="1" applyProtection="1">
      <alignment horizontal="center"/>
      <protection/>
    </xf>
    <xf numFmtId="3" fontId="25" fillId="0" borderId="0" xfId="62" applyNumberFormat="1" applyFont="1" applyFill="1" applyBorder="1" applyAlignment="1" applyProtection="1">
      <alignment horizontal="right"/>
      <protection/>
    </xf>
    <xf numFmtId="3" fontId="26" fillId="0" borderId="0" xfId="62" applyNumberFormat="1" applyFont="1" applyFill="1" applyBorder="1" applyAlignment="1" applyProtection="1">
      <alignment horizontal="right"/>
      <protection/>
    </xf>
    <xf numFmtId="3" fontId="14" fillId="2" borderId="0" xfId="62" applyNumberFormat="1" applyFont="1" applyFill="1" applyBorder="1" applyAlignment="1">
      <alignment horizontal="right"/>
      <protection/>
    </xf>
    <xf numFmtId="3" fontId="14" fillId="2" borderId="8" xfId="62" applyNumberFormat="1" applyFont="1" applyFill="1" applyBorder="1" applyAlignment="1">
      <alignment horizontal="right"/>
      <protection/>
    </xf>
    <xf numFmtId="176" fontId="26" fillId="0" borderId="0" xfId="62" applyNumberFormat="1" applyFont="1" applyFill="1" applyBorder="1" applyAlignment="1" applyProtection="1">
      <alignment horizontal="right"/>
      <protection/>
    </xf>
    <xf numFmtId="3" fontId="14" fillId="2" borderId="0" xfId="0" applyNumberFormat="1" applyFont="1" applyFill="1" applyBorder="1" applyAlignment="1">
      <alignment/>
    </xf>
    <xf numFmtId="3" fontId="14" fillId="4" borderId="5" xfId="62" applyNumberFormat="1" applyFont="1" applyFill="1" applyBorder="1">
      <alignment/>
      <protection/>
    </xf>
    <xf numFmtId="3" fontId="14" fillId="2" borderId="0" xfId="62" applyNumberFormat="1" applyFont="1" applyFill="1" applyBorder="1">
      <alignment/>
      <protection/>
    </xf>
    <xf numFmtId="3" fontId="14" fillId="4" borderId="0" xfId="62" applyNumberFormat="1" applyFont="1" applyFill="1" applyBorder="1">
      <alignment/>
      <protection/>
    </xf>
    <xf numFmtId="0" fontId="14" fillId="4" borderId="0" xfId="0" applyFont="1" applyFill="1" applyBorder="1" applyAlignment="1">
      <alignment/>
    </xf>
    <xf numFmtId="176" fontId="26" fillId="4" borderId="0" xfId="62" applyNumberFormat="1" applyFont="1" applyFill="1" applyBorder="1" applyProtection="1">
      <alignment/>
      <protection/>
    </xf>
    <xf numFmtId="176" fontId="14" fillId="4" borderId="0" xfId="62" applyNumberFormat="1" applyFont="1" applyFill="1" applyBorder="1" applyAlignment="1" applyProtection="1">
      <alignment horizontal="right"/>
      <protection/>
    </xf>
    <xf numFmtId="0" fontId="14" fillId="5" borderId="8" xfId="61" applyFont="1" applyFill="1" applyBorder="1">
      <alignment/>
      <protection/>
    </xf>
    <xf numFmtId="0" fontId="10" fillId="5" borderId="8" xfId="61" applyFont="1" applyFill="1" applyBorder="1">
      <alignment/>
      <protection/>
    </xf>
    <xf numFmtId="0" fontId="10" fillId="5" borderId="10" xfId="61" applyFont="1" applyFill="1" applyBorder="1">
      <alignment/>
      <protection/>
    </xf>
    <xf numFmtId="0" fontId="10" fillId="2" borderId="8" xfId="0" applyFont="1" applyFill="1" applyBorder="1" applyAlignment="1">
      <alignment vertical="top"/>
    </xf>
    <xf numFmtId="0" fontId="14" fillId="2" borderId="8" xfId="0" applyNumberFormat="1" applyFont="1" applyFill="1" applyBorder="1" applyAlignment="1">
      <alignment vertical="center"/>
    </xf>
    <xf numFmtId="0" fontId="10" fillId="2" borderId="8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/>
    </xf>
    <xf numFmtId="37" fontId="25" fillId="2" borderId="8" xfId="62" applyNumberFormat="1" applyFont="1" applyFill="1" applyBorder="1" applyProtection="1">
      <alignment/>
      <protection/>
    </xf>
    <xf numFmtId="37" fontId="10" fillId="2" borderId="8" xfId="62" applyNumberFormat="1" applyFont="1" applyFill="1" applyBorder="1" applyProtection="1">
      <alignment/>
      <protection/>
    </xf>
    <xf numFmtId="175" fontId="14" fillId="2" borderId="8" xfId="62" applyFont="1" applyFill="1" applyBorder="1">
      <alignment/>
      <protection/>
    </xf>
    <xf numFmtId="0" fontId="7" fillId="2" borderId="8" xfId="61" applyFont="1" applyFill="1" applyBorder="1">
      <alignment/>
      <protection/>
    </xf>
    <xf numFmtId="0" fontId="14" fillId="2" borderId="0" xfId="54" applyFont="1" applyFill="1" applyBorder="1">
      <alignment/>
      <protection/>
    </xf>
    <xf numFmtId="0" fontId="10" fillId="2" borderId="0" xfId="54" applyFont="1" applyFill="1" applyBorder="1">
      <alignment/>
      <protection/>
    </xf>
    <xf numFmtId="0" fontId="14" fillId="2" borderId="0" xfId="59" applyFont="1" applyFill="1" applyBorder="1" applyAlignment="1">
      <alignment horizontal="left"/>
      <protection/>
    </xf>
    <xf numFmtId="49" fontId="14" fillId="2" borderId="0" xfId="54" applyNumberFormat="1" applyFont="1" applyFill="1" applyBorder="1">
      <alignment/>
      <protection/>
    </xf>
    <xf numFmtId="174" fontId="10" fillId="2" borderId="24" xfId="54" applyNumberFormat="1" applyFont="1" applyFill="1" applyBorder="1" applyAlignment="1">
      <alignment horizontal="right"/>
      <protection/>
    </xf>
    <xf numFmtId="0" fontId="10" fillId="2" borderId="0" xfId="54" applyFont="1" applyFill="1" applyBorder="1" applyAlignment="1">
      <alignment horizontal="left" indent="1"/>
      <protection/>
    </xf>
    <xf numFmtId="0" fontId="14" fillId="2" borderId="0" xfId="54" applyFont="1" applyFill="1" applyBorder="1" applyAlignment="1">
      <alignment horizontal="left"/>
      <protection/>
    </xf>
    <xf numFmtId="0" fontId="10" fillId="2" borderId="0" xfId="54" applyFont="1" applyFill="1" applyBorder="1" applyAlignment="1">
      <alignment horizontal="left" indent="2"/>
      <protection/>
    </xf>
    <xf numFmtId="0" fontId="14" fillId="2" borderId="0" xfId="54" applyFont="1" applyFill="1" applyBorder="1" applyAlignment="1">
      <alignment horizontal="left" indent="1"/>
      <protection/>
    </xf>
    <xf numFmtId="0" fontId="10" fillId="2" borderId="0" xfId="54" applyFont="1" applyFill="1" applyBorder="1" applyAlignment="1">
      <alignment horizontal="left"/>
      <protection/>
    </xf>
    <xf numFmtId="0" fontId="14" fillId="2" borderId="9" xfId="54" applyFont="1" applyFill="1" applyBorder="1">
      <alignment/>
      <protection/>
    </xf>
    <xf numFmtId="0" fontId="10" fillId="2" borderId="16" xfId="54" applyFont="1" applyFill="1" applyBorder="1">
      <alignment/>
      <protection/>
    </xf>
    <xf numFmtId="174" fontId="10" fillId="2" borderId="16" xfId="54" applyNumberFormat="1" applyFont="1" applyFill="1" applyBorder="1" applyAlignment="1">
      <alignment horizontal="right"/>
      <protection/>
    </xf>
    <xf numFmtId="177" fontId="10" fillId="2" borderId="8" xfId="76" applyNumberFormat="1" applyFont="1" applyFill="1" applyBorder="1" applyAlignment="1">
      <alignment/>
    </xf>
    <xf numFmtId="0" fontId="10" fillId="2" borderId="0" xfId="59" applyFont="1" applyFill="1" applyBorder="1" applyAlignment="1">
      <alignment horizontal="left" indent="1"/>
      <protection/>
    </xf>
    <xf numFmtId="49" fontId="10" fillId="2" borderId="0" xfId="54" applyNumberFormat="1" applyFont="1" applyFill="1" applyBorder="1" applyAlignment="1">
      <alignment horizontal="left" indent="1"/>
      <protection/>
    </xf>
    <xf numFmtId="3" fontId="10" fillId="2" borderId="0" xfId="54" applyNumberFormat="1" applyFont="1" applyFill="1" applyBorder="1">
      <alignment/>
      <protection/>
    </xf>
    <xf numFmtId="3" fontId="14" fillId="2" borderId="0" xfId="54" applyNumberFormat="1" applyFont="1" applyFill="1" applyBorder="1">
      <alignment/>
      <protection/>
    </xf>
    <xf numFmtId="3" fontId="10" fillId="2" borderId="8" xfId="54" applyNumberFormat="1" applyFont="1" applyFill="1" applyBorder="1">
      <alignment/>
      <protection/>
    </xf>
    <xf numFmtId="3" fontId="14" fillId="2" borderId="8" xfId="54" applyNumberFormat="1" applyFont="1" applyFill="1" applyBorder="1">
      <alignment/>
      <protection/>
    </xf>
    <xf numFmtId="177" fontId="14" fillId="2" borderId="0" xfId="76" applyNumberFormat="1" applyFont="1" applyFill="1" applyBorder="1" applyAlignment="1">
      <alignment/>
    </xf>
    <xf numFmtId="3" fontId="14" fillId="2" borderId="0" xfId="76" applyNumberFormat="1" applyFont="1" applyFill="1" applyBorder="1" applyAlignment="1">
      <alignment/>
    </xf>
    <xf numFmtId="3" fontId="10" fillId="2" borderId="0" xfId="76" applyNumberFormat="1" applyFont="1" applyFill="1" applyBorder="1" applyAlignment="1">
      <alignment/>
    </xf>
    <xf numFmtId="3" fontId="14" fillId="2" borderId="0" xfId="76" applyNumberFormat="1" applyFont="1" applyFill="1" applyBorder="1" applyAlignment="1">
      <alignment horizontal="right"/>
    </xf>
    <xf numFmtId="3" fontId="10" fillId="2" borderId="0" xfId="76" applyNumberFormat="1" applyFont="1" applyFill="1" applyBorder="1" applyAlignment="1">
      <alignment horizontal="right"/>
    </xf>
    <xf numFmtId="177" fontId="14" fillId="2" borderId="8" xfId="76" applyNumberFormat="1" applyFont="1" applyFill="1" applyBorder="1" applyAlignment="1">
      <alignment/>
    </xf>
    <xf numFmtId="3" fontId="14" fillId="2" borderId="8" xfId="76" applyNumberFormat="1" applyFont="1" applyFill="1" applyBorder="1" applyAlignment="1">
      <alignment/>
    </xf>
    <xf numFmtId="3" fontId="10" fillId="2" borderId="8" xfId="76" applyNumberFormat="1" applyFont="1" applyFill="1" applyBorder="1" applyAlignment="1">
      <alignment/>
    </xf>
    <xf numFmtId="3" fontId="14" fillId="2" borderId="8" xfId="76" applyNumberFormat="1" applyFont="1" applyFill="1" applyBorder="1" applyAlignment="1">
      <alignment horizontal="right"/>
    </xf>
    <xf numFmtId="3" fontId="14" fillId="2" borderId="9" xfId="54" applyNumberFormat="1" applyFont="1" applyFill="1" applyBorder="1">
      <alignment/>
      <protection/>
    </xf>
    <xf numFmtId="3" fontId="14" fillId="2" borderId="10" xfId="54" applyNumberFormat="1" applyFont="1" applyFill="1" applyBorder="1">
      <alignment/>
      <protection/>
    </xf>
    <xf numFmtId="0" fontId="14" fillId="2" borderId="8" xfId="54" applyFont="1" applyFill="1" applyBorder="1">
      <alignment/>
      <protection/>
    </xf>
    <xf numFmtId="174" fontId="14" fillId="2" borderId="10" xfId="54" applyNumberFormat="1" applyFont="1" applyFill="1" applyBorder="1">
      <alignment/>
      <protection/>
    </xf>
    <xf numFmtId="174" fontId="14" fillId="2" borderId="9" xfId="54" applyNumberFormat="1" applyFont="1" applyFill="1" applyBorder="1">
      <alignment/>
      <protection/>
    </xf>
    <xf numFmtId="174" fontId="14" fillId="2" borderId="0" xfId="54" applyNumberFormat="1" applyFont="1" applyFill="1" applyBorder="1" applyAlignment="1">
      <alignment horizontal="right"/>
      <protection/>
    </xf>
    <xf numFmtId="174" fontId="14" fillId="2" borderId="8" xfId="54" applyNumberFormat="1" applyFont="1" applyFill="1" applyBorder="1" applyAlignment="1">
      <alignment horizontal="right"/>
      <protection/>
    </xf>
    <xf numFmtId="0" fontId="15" fillId="2" borderId="9" xfId="54" applyFont="1" applyFill="1" applyBorder="1">
      <alignment/>
      <protection/>
    </xf>
    <xf numFmtId="0" fontId="15" fillId="2" borderId="25" xfId="54" applyFont="1" applyFill="1" applyBorder="1">
      <alignment/>
      <protection/>
    </xf>
    <xf numFmtId="3" fontId="10" fillId="2" borderId="16" xfId="76" applyNumberFormat="1" applyFont="1" applyFill="1" applyBorder="1" applyAlignment="1">
      <alignment horizontal="right"/>
    </xf>
    <xf numFmtId="3" fontId="10" fillId="2" borderId="24" xfId="76" applyNumberFormat="1" applyFont="1" applyFill="1" applyBorder="1" applyAlignment="1">
      <alignment horizontal="right"/>
    </xf>
    <xf numFmtId="3" fontId="10" fillId="2" borderId="16" xfId="54" applyNumberFormat="1" applyFont="1" applyFill="1" applyBorder="1">
      <alignment/>
      <protection/>
    </xf>
    <xf numFmtId="3" fontId="10" fillId="2" borderId="24" xfId="54" applyNumberFormat="1" applyFont="1" applyFill="1" applyBorder="1">
      <alignment/>
      <protection/>
    </xf>
    <xf numFmtId="193" fontId="14" fillId="2" borderId="16" xfId="54" applyNumberFormat="1" applyFont="1" applyFill="1" applyBorder="1">
      <alignment/>
      <protection/>
    </xf>
    <xf numFmtId="3" fontId="14" fillId="2" borderId="16" xfId="54" applyNumberFormat="1" applyFont="1" applyFill="1" applyBorder="1">
      <alignment/>
      <protection/>
    </xf>
    <xf numFmtId="3" fontId="14" fillId="2" borderId="24" xfId="54" applyNumberFormat="1" applyFont="1" applyFill="1" applyBorder="1">
      <alignment/>
      <protection/>
    </xf>
    <xf numFmtId="174" fontId="14" fillId="2" borderId="0" xfId="54" applyNumberFormat="1" applyFont="1" applyFill="1" applyBorder="1" applyAlignment="1" quotePrefix="1">
      <alignment horizontal="center"/>
      <protection/>
    </xf>
    <xf numFmtId="0" fontId="21" fillId="2" borderId="0" xfId="54" applyFont="1" applyFill="1" applyBorder="1">
      <alignment/>
      <protection/>
    </xf>
    <xf numFmtId="191" fontId="10" fillId="6" borderId="0" xfId="54" applyNumberFormat="1" applyFont="1" applyFill="1" applyBorder="1">
      <alignment/>
      <protection/>
    </xf>
    <xf numFmtId="174" fontId="10" fillId="6" borderId="0" xfId="54" applyNumberFormat="1" applyFont="1" applyFill="1" applyBorder="1">
      <alignment/>
      <protection/>
    </xf>
    <xf numFmtId="177" fontId="10" fillId="6" borderId="0" xfId="76" applyNumberFormat="1" applyFont="1" applyFill="1" applyBorder="1" applyAlignment="1">
      <alignment/>
    </xf>
    <xf numFmtId="174" fontId="14" fillId="2" borderId="8" xfId="54" applyNumberFormat="1" applyFont="1" applyFill="1" applyBorder="1" applyAlignment="1" quotePrefix="1">
      <alignment horizontal="center"/>
      <protection/>
    </xf>
    <xf numFmtId="9" fontId="10" fillId="6" borderId="0" xfId="76" applyFont="1" applyFill="1" applyBorder="1" applyAlignment="1">
      <alignment/>
    </xf>
    <xf numFmtId="174" fontId="10" fillId="6" borderId="16" xfId="54" applyNumberFormat="1" applyFont="1" applyFill="1" applyBorder="1">
      <alignment/>
      <protection/>
    </xf>
    <xf numFmtId="9" fontId="10" fillId="2" borderId="0" xfId="76" applyFont="1" applyFill="1" applyBorder="1" applyAlignment="1">
      <alignment/>
    </xf>
    <xf numFmtId="9" fontId="10" fillId="2" borderId="8" xfId="76" applyFont="1" applyFill="1" applyBorder="1" applyAlignment="1">
      <alignment/>
    </xf>
    <xf numFmtId="177" fontId="10" fillId="6" borderId="0" xfId="76" applyNumberFormat="1" applyFont="1" applyFill="1" applyBorder="1" applyAlignment="1">
      <alignment horizontal="right"/>
    </xf>
    <xf numFmtId="177" fontId="10" fillId="6" borderId="16" xfId="76" applyNumberFormat="1" applyFont="1" applyFill="1" applyBorder="1" applyAlignment="1">
      <alignment horizontal="right"/>
    </xf>
    <xf numFmtId="177" fontId="14" fillId="6" borderId="0" xfId="76" applyNumberFormat="1" applyFont="1" applyFill="1" applyBorder="1" applyAlignment="1">
      <alignment/>
    </xf>
    <xf numFmtId="174" fontId="14" fillId="6" borderId="0" xfId="54" applyNumberFormat="1" applyFont="1" applyFill="1" applyBorder="1">
      <alignment/>
      <protection/>
    </xf>
    <xf numFmtId="0" fontId="14" fillId="6" borderId="0" xfId="54" applyFont="1" applyFill="1" applyBorder="1">
      <alignment/>
      <protection/>
    </xf>
    <xf numFmtId="174" fontId="14" fillId="6" borderId="9" xfId="54" applyNumberFormat="1" applyFont="1" applyFill="1" applyBorder="1">
      <alignment/>
      <protection/>
    </xf>
    <xf numFmtId="3" fontId="10" fillId="2" borderId="0" xfId="54" applyNumberFormat="1" applyFont="1" applyFill="1" applyBorder="1" applyAlignment="1">
      <alignment horizontal="right"/>
      <protection/>
    </xf>
    <xf numFmtId="3" fontId="10" fillId="2" borderId="8" xfId="54" applyNumberFormat="1" applyFont="1" applyFill="1" applyBorder="1" applyAlignment="1">
      <alignment horizontal="right"/>
      <protection/>
    </xf>
    <xf numFmtId="174" fontId="22" fillId="6" borderId="0" xfId="54" applyNumberFormat="1" applyFont="1" applyFill="1" applyBorder="1">
      <alignment/>
      <protection/>
    </xf>
    <xf numFmtId="176" fontId="26" fillId="4" borderId="5" xfId="62" applyNumberFormat="1" applyFont="1" applyFill="1" applyBorder="1" applyAlignment="1" applyProtection="1">
      <alignment horizontal="right"/>
      <protection/>
    </xf>
    <xf numFmtId="15" fontId="10" fillId="6" borderId="0" xfId="54" applyNumberFormat="1" applyFont="1" applyFill="1" applyBorder="1">
      <alignment/>
      <protection/>
    </xf>
    <xf numFmtId="217" fontId="10" fillId="6" borderId="0" xfId="54" applyNumberFormat="1" applyFont="1" applyFill="1" applyBorder="1">
      <alignment/>
      <protection/>
    </xf>
    <xf numFmtId="3" fontId="10" fillId="6" borderId="0" xfId="54" applyNumberFormat="1" applyFont="1" applyFill="1" applyBorder="1">
      <alignment/>
      <protection/>
    </xf>
    <xf numFmtId="3" fontId="14" fillId="6" borderId="0" xfId="54" applyNumberFormat="1" applyFont="1" applyFill="1" applyBorder="1">
      <alignment/>
      <protection/>
    </xf>
    <xf numFmtId="177" fontId="10" fillId="6" borderId="0" xfId="54" applyNumberFormat="1" applyFont="1" applyFill="1" applyBorder="1">
      <alignment/>
      <protection/>
    </xf>
    <xf numFmtId="177" fontId="14" fillId="6" borderId="0" xfId="54" applyNumberFormat="1" applyFont="1" applyFill="1" applyBorder="1">
      <alignment/>
      <protection/>
    </xf>
    <xf numFmtId="3" fontId="14" fillId="6" borderId="9" xfId="54" applyNumberFormat="1" applyFont="1" applyFill="1" applyBorder="1">
      <alignment/>
      <protection/>
    </xf>
    <xf numFmtId="3" fontId="14" fillId="6" borderId="0" xfId="54" applyNumberFormat="1" applyFont="1" applyFill="1" applyBorder="1" applyAlignment="1">
      <alignment horizontal="right"/>
      <protection/>
    </xf>
    <xf numFmtId="3" fontId="10" fillId="6" borderId="0" xfId="54" applyNumberFormat="1" applyFont="1" applyFill="1" applyBorder="1" applyAlignment="1">
      <alignment horizontal="right"/>
      <protection/>
    </xf>
    <xf numFmtId="3" fontId="10" fillId="6" borderId="16" xfId="54" applyNumberFormat="1" applyFont="1" applyFill="1" applyBorder="1" applyAlignment="1">
      <alignment horizontal="right"/>
      <protection/>
    </xf>
    <xf numFmtId="193" fontId="10" fillId="6" borderId="0" xfId="54" applyNumberFormat="1" applyFont="1" applyFill="1" applyBorder="1">
      <alignment/>
      <protection/>
    </xf>
    <xf numFmtId="3" fontId="10" fillId="6" borderId="16" xfId="54" applyNumberFormat="1" applyFont="1" applyFill="1" applyBorder="1">
      <alignment/>
      <protection/>
    </xf>
    <xf numFmtId="3" fontId="14" fillId="6" borderId="16" xfId="54" applyNumberFormat="1" applyFont="1" applyFill="1" applyBorder="1">
      <alignment/>
      <protection/>
    </xf>
    <xf numFmtId="3" fontId="10" fillId="6" borderId="0" xfId="76" applyNumberFormat="1" applyFont="1" applyFill="1" applyBorder="1" applyAlignment="1">
      <alignment/>
    </xf>
    <xf numFmtId="176" fontId="7" fillId="4" borderId="5" xfId="58" applyNumberFormat="1" applyFont="1" applyFill="1" applyBorder="1" applyProtection="1">
      <alignment/>
      <protection/>
    </xf>
    <xf numFmtId="176" fontId="7" fillId="2" borderId="0" xfId="58" applyNumberFormat="1" applyFont="1" applyFill="1" applyProtection="1">
      <alignment/>
      <protection/>
    </xf>
    <xf numFmtId="176" fontId="7" fillId="4" borderId="0" xfId="58" applyNumberFormat="1" applyFont="1" applyFill="1" applyProtection="1">
      <alignment/>
      <protection/>
    </xf>
    <xf numFmtId="176" fontId="7" fillId="2" borderId="8" xfId="58" applyNumberFormat="1" applyFont="1" applyFill="1" applyBorder="1" applyProtection="1">
      <alignment/>
      <protection/>
    </xf>
    <xf numFmtId="176" fontId="7" fillId="4" borderId="0" xfId="58" applyNumberFormat="1" applyFont="1" applyFill="1" applyBorder="1" applyProtection="1">
      <alignment/>
      <protection/>
    </xf>
    <xf numFmtId="176" fontId="7" fillId="2" borderId="0" xfId="58" applyNumberFormat="1" applyFont="1" applyFill="1" applyBorder="1" applyProtection="1">
      <alignment/>
      <protection/>
    </xf>
    <xf numFmtId="176" fontId="7" fillId="4" borderId="6" xfId="58" applyNumberFormat="1" applyFont="1" applyFill="1" applyBorder="1" applyProtection="1">
      <alignment/>
      <protection/>
    </xf>
    <xf numFmtId="176" fontId="7" fillId="2" borderId="9" xfId="58" applyNumberFormat="1" applyFont="1" applyFill="1" applyBorder="1" applyProtection="1">
      <alignment/>
      <protection/>
    </xf>
    <xf numFmtId="176" fontId="7" fillId="4" borderId="9" xfId="58" applyNumberFormat="1" applyFont="1" applyFill="1" applyBorder="1" applyProtection="1">
      <alignment/>
      <protection/>
    </xf>
    <xf numFmtId="176" fontId="7" fillId="2" borderId="10" xfId="58" applyNumberFormat="1" applyFont="1" applyFill="1" applyBorder="1" applyProtection="1">
      <alignment/>
      <protection/>
    </xf>
    <xf numFmtId="176" fontId="9" fillId="4" borderId="5" xfId="58" applyNumberFormat="1" applyFont="1" applyFill="1" applyBorder="1" applyProtection="1">
      <alignment/>
      <protection/>
    </xf>
    <xf numFmtId="176" fontId="9" fillId="2" borderId="0" xfId="58" applyNumberFormat="1" applyFont="1" applyFill="1" applyProtection="1">
      <alignment/>
      <protection/>
    </xf>
    <xf numFmtId="176" fontId="9" fillId="4" borderId="0" xfId="58" applyNumberFormat="1" applyFont="1" applyFill="1" applyProtection="1">
      <alignment/>
      <protection/>
    </xf>
    <xf numFmtId="176" fontId="9" fillId="2" borderId="8" xfId="58" applyNumberFormat="1" applyFont="1" applyFill="1" applyBorder="1" applyProtection="1">
      <alignment/>
      <protection/>
    </xf>
    <xf numFmtId="176" fontId="9" fillId="4" borderId="0" xfId="58" applyNumberFormat="1" applyFont="1" applyFill="1" applyBorder="1" applyProtection="1">
      <alignment/>
      <protection/>
    </xf>
    <xf numFmtId="176" fontId="9" fillId="2" borderId="0" xfId="58" applyNumberFormat="1" applyFont="1" applyFill="1" applyBorder="1" applyProtection="1">
      <alignment/>
      <protection/>
    </xf>
    <xf numFmtId="176" fontId="9" fillId="2" borderId="8" xfId="58" applyNumberFormat="1" applyFont="1" applyFill="1" applyBorder="1" applyAlignment="1" applyProtection="1">
      <alignment/>
      <protection/>
    </xf>
    <xf numFmtId="176" fontId="7" fillId="0" borderId="0" xfId="58" applyNumberFormat="1" applyFont="1" applyFill="1" applyBorder="1" applyProtection="1">
      <alignment/>
      <protection/>
    </xf>
    <xf numFmtId="176" fontId="7" fillId="4" borderId="0" xfId="58" applyNumberFormat="1" applyFont="1" applyFill="1" applyBorder="1">
      <alignment/>
      <protection/>
    </xf>
    <xf numFmtId="176" fontId="9" fillId="4" borderId="26" xfId="58" applyNumberFormat="1" applyFont="1" applyFill="1" applyBorder="1" applyProtection="1">
      <alignment/>
      <protection/>
    </xf>
    <xf numFmtId="176" fontId="9" fillId="2" borderId="16" xfId="58" applyNumberFormat="1" applyFont="1" applyFill="1" applyBorder="1" applyProtection="1">
      <alignment/>
      <protection/>
    </xf>
    <xf numFmtId="176" fontId="9" fillId="4" borderId="16" xfId="58" applyNumberFormat="1" applyFont="1" applyFill="1" applyBorder="1" applyProtection="1">
      <alignment/>
      <protection/>
    </xf>
    <xf numFmtId="176" fontId="9" fillId="2" borderId="24" xfId="58" applyNumberFormat="1" applyFont="1" applyFill="1" applyBorder="1" applyProtection="1">
      <alignment/>
      <protection/>
    </xf>
    <xf numFmtId="176" fontId="12" fillId="2" borderId="8" xfId="58" applyNumberFormat="1" applyFont="1" applyFill="1" applyBorder="1" applyProtection="1">
      <alignment/>
      <protection/>
    </xf>
    <xf numFmtId="176" fontId="7" fillId="4" borderId="5" xfId="58" applyNumberFormat="1" applyFont="1" applyFill="1" applyBorder="1">
      <alignment/>
      <protection/>
    </xf>
    <xf numFmtId="176" fontId="7" fillId="2" borderId="0" xfId="58" applyNumberFormat="1" applyFont="1" applyFill="1">
      <alignment/>
      <protection/>
    </xf>
    <xf numFmtId="176" fontId="7" fillId="4" borderId="0" xfId="58" applyNumberFormat="1" applyFont="1" applyFill="1">
      <alignment/>
      <protection/>
    </xf>
    <xf numFmtId="176" fontId="7" fillId="2" borderId="8" xfId="58" applyNumberFormat="1" applyFont="1" applyFill="1" applyBorder="1">
      <alignment/>
      <protection/>
    </xf>
    <xf numFmtId="176" fontId="7" fillId="2" borderId="0" xfId="58" applyNumberFormat="1" applyFont="1" applyFill="1" applyBorder="1">
      <alignment/>
      <protection/>
    </xf>
    <xf numFmtId="176" fontId="9" fillId="0" borderId="0" xfId="58" applyNumberFormat="1" applyFont="1" applyFill="1" applyBorder="1" applyProtection="1">
      <alignment/>
      <protection/>
    </xf>
    <xf numFmtId="176" fontId="24" fillId="2" borderId="8" xfId="58" applyNumberFormat="1" applyFont="1" applyFill="1" applyBorder="1" applyProtection="1">
      <alignment/>
      <protection/>
    </xf>
    <xf numFmtId="176" fontId="24" fillId="2" borderId="10" xfId="58" applyNumberFormat="1" applyFont="1" applyFill="1" applyBorder="1" applyProtection="1">
      <alignment/>
      <protection/>
    </xf>
    <xf numFmtId="176" fontId="16" fillId="4" borderId="5" xfId="58" applyNumberFormat="1" applyFont="1" applyFill="1" applyBorder="1" applyProtection="1">
      <alignment/>
      <protection/>
    </xf>
    <xf numFmtId="176" fontId="10" fillId="4" borderId="0" xfId="55" applyNumberFormat="1" applyFont="1" applyFill="1" applyBorder="1" applyProtection="1">
      <alignment/>
      <protection/>
    </xf>
    <xf numFmtId="176" fontId="10" fillId="2" borderId="0" xfId="55" applyNumberFormat="1" applyFont="1" applyFill="1" applyBorder="1" applyProtection="1">
      <alignment/>
      <protection/>
    </xf>
    <xf numFmtId="176" fontId="10" fillId="2" borderId="8" xfId="55" applyNumberFormat="1" applyFont="1" applyFill="1" applyBorder="1" applyProtection="1">
      <alignment/>
      <protection/>
    </xf>
    <xf numFmtId="176" fontId="10" fillId="4" borderId="23" xfId="55" applyNumberFormat="1" applyFont="1" applyFill="1" applyBorder="1" applyProtection="1">
      <alignment/>
      <protection/>
    </xf>
    <xf numFmtId="176" fontId="10" fillId="2" borderId="23" xfId="55" applyNumberFormat="1" applyFont="1" applyFill="1" applyBorder="1" applyProtection="1">
      <alignment/>
      <protection/>
    </xf>
    <xf numFmtId="176" fontId="10" fillId="2" borderId="27" xfId="55" applyNumberFormat="1" applyFont="1" applyFill="1" applyBorder="1" applyProtection="1">
      <alignment/>
      <protection/>
    </xf>
    <xf numFmtId="176" fontId="11" fillId="4" borderId="0" xfId="55" applyNumberFormat="1" applyFont="1" applyFill="1" applyBorder="1">
      <alignment/>
      <protection/>
    </xf>
    <xf numFmtId="176" fontId="14" fillId="4" borderId="0" xfId="55" applyNumberFormat="1" applyFont="1" applyFill="1" applyBorder="1" applyProtection="1">
      <alignment/>
      <protection/>
    </xf>
    <xf numFmtId="176" fontId="14" fillId="2" borderId="0" xfId="55" applyNumberFormat="1" applyFont="1" applyFill="1" applyBorder="1" applyProtection="1">
      <alignment/>
      <protection/>
    </xf>
    <xf numFmtId="176" fontId="14" fillId="2" borderId="8" xfId="55" applyNumberFormat="1" applyFont="1" applyFill="1" applyBorder="1" applyProtection="1">
      <alignment/>
      <protection/>
    </xf>
    <xf numFmtId="176" fontId="29" fillId="4" borderId="0" xfId="55" applyNumberFormat="1" applyFont="1" applyFill="1" applyBorder="1" applyProtection="1">
      <alignment/>
      <protection/>
    </xf>
    <xf numFmtId="176" fontId="10" fillId="4" borderId="0" xfId="55" applyNumberFormat="1" applyFont="1" applyFill="1" applyBorder="1">
      <alignment/>
      <protection/>
    </xf>
    <xf numFmtId="176" fontId="14" fillId="4" borderId="15" xfId="55" applyNumberFormat="1" applyFont="1" applyFill="1" applyBorder="1" applyProtection="1">
      <alignment/>
      <protection/>
    </xf>
    <xf numFmtId="176" fontId="14" fillId="2" borderId="15" xfId="55" applyNumberFormat="1" applyFont="1" applyFill="1" applyBorder="1" applyProtection="1">
      <alignment/>
      <protection/>
    </xf>
    <xf numFmtId="176" fontId="14" fillId="2" borderId="28" xfId="55" applyNumberFormat="1" applyFont="1" applyFill="1" applyBorder="1" applyProtection="1">
      <alignment/>
      <protection/>
    </xf>
    <xf numFmtId="176" fontId="10" fillId="4" borderId="17" xfId="55" applyNumberFormat="1" applyFont="1" applyFill="1" applyBorder="1" applyProtection="1">
      <alignment/>
      <protection/>
    </xf>
    <xf numFmtId="176" fontId="10" fillId="4" borderId="29" xfId="55" applyNumberFormat="1" applyFont="1" applyFill="1" applyBorder="1" applyProtection="1">
      <alignment/>
      <protection/>
    </xf>
    <xf numFmtId="176" fontId="14" fillId="4" borderId="17" xfId="55" applyNumberFormat="1" applyFont="1" applyFill="1" applyBorder="1" applyProtection="1">
      <alignment/>
      <protection/>
    </xf>
    <xf numFmtId="176" fontId="29" fillId="2" borderId="8" xfId="55" applyNumberFormat="1" applyFont="1" applyFill="1" applyBorder="1" applyProtection="1">
      <alignment/>
      <protection/>
    </xf>
    <xf numFmtId="176" fontId="14" fillId="0" borderId="30" xfId="55" applyNumberFormat="1" applyFont="1" applyFill="1" applyBorder="1" applyProtection="1">
      <alignment/>
      <protection/>
    </xf>
    <xf numFmtId="176" fontId="29" fillId="2" borderId="0" xfId="55" applyNumberFormat="1" applyFont="1" applyFill="1" applyBorder="1" applyProtection="1">
      <alignment/>
      <protection/>
    </xf>
    <xf numFmtId="176" fontId="29" fillId="0" borderId="0" xfId="55" applyNumberFormat="1" applyFont="1" applyFill="1" applyBorder="1" applyProtection="1">
      <alignment/>
      <protection/>
    </xf>
    <xf numFmtId="0" fontId="14" fillId="2" borderId="9" xfId="0" applyNumberFormat="1" applyFont="1" applyFill="1" applyBorder="1" applyAlignment="1">
      <alignment vertical="center"/>
    </xf>
    <xf numFmtId="175" fontId="10" fillId="2" borderId="9" xfId="62" applyFont="1" applyFill="1" applyBorder="1">
      <alignment/>
      <protection/>
    </xf>
    <xf numFmtId="0" fontId="14" fillId="2" borderId="10" xfId="0" applyNumberFormat="1" applyFont="1" applyFill="1" applyBorder="1" applyAlignment="1">
      <alignment vertical="center"/>
    </xf>
    <xf numFmtId="3" fontId="26" fillId="4" borderId="9" xfId="62" applyNumberFormat="1" applyFont="1" applyFill="1" applyBorder="1" applyAlignment="1" applyProtection="1">
      <alignment horizontal="right"/>
      <protection/>
    </xf>
    <xf numFmtId="0" fontId="10" fillId="2" borderId="10" xfId="0" applyFont="1" applyFill="1" applyBorder="1" applyAlignment="1">
      <alignment/>
    </xf>
    <xf numFmtId="3" fontId="14" fillId="4" borderId="9" xfId="62" applyNumberFormat="1" applyFont="1" applyFill="1" applyBorder="1">
      <alignment/>
      <protection/>
    </xf>
    <xf numFmtId="3" fontId="14" fillId="2" borderId="9" xfId="0" applyNumberFormat="1" applyFont="1" applyFill="1" applyBorder="1" applyAlignment="1">
      <alignment/>
    </xf>
    <xf numFmtId="175" fontId="10" fillId="2" borderId="10" xfId="62" applyFont="1" applyFill="1" applyBorder="1">
      <alignment/>
      <protection/>
    </xf>
    <xf numFmtId="176" fontId="26" fillId="2" borderId="9" xfId="62" applyNumberFormat="1" applyFont="1" applyFill="1" applyBorder="1" applyAlignment="1" applyProtection="1">
      <alignment horizontal="right"/>
      <protection/>
    </xf>
    <xf numFmtId="176" fontId="26" fillId="2" borderId="10" xfId="62" applyNumberFormat="1" applyFont="1" applyFill="1" applyBorder="1" applyAlignment="1" applyProtection="1">
      <alignment horizontal="right"/>
      <protection/>
    </xf>
    <xf numFmtId="0" fontId="14" fillId="2" borderId="10" xfId="0" applyFont="1" applyFill="1" applyBorder="1" applyAlignment="1">
      <alignment/>
    </xf>
    <xf numFmtId="176" fontId="26" fillId="4" borderId="6" xfId="62" applyNumberFormat="1" applyFont="1" applyFill="1" applyBorder="1" applyAlignment="1" applyProtection="1">
      <alignment horizontal="right"/>
      <protection/>
    </xf>
    <xf numFmtId="175" fontId="14" fillId="2" borderId="9" xfId="62" applyFont="1" applyFill="1" applyBorder="1">
      <alignment/>
      <protection/>
    </xf>
    <xf numFmtId="175" fontId="14" fillId="2" borderId="10" xfId="62" applyFont="1" applyFill="1" applyBorder="1">
      <alignment/>
      <protection/>
    </xf>
    <xf numFmtId="3" fontId="14" fillId="2" borderId="10" xfId="0" applyNumberFormat="1" applyFont="1" applyFill="1" applyBorder="1" applyAlignment="1">
      <alignment/>
    </xf>
    <xf numFmtId="177" fontId="10" fillId="2" borderId="16" xfId="76" applyNumberFormat="1" applyFont="1" applyFill="1" applyBorder="1" applyAlignment="1">
      <alignment horizontal="right"/>
    </xf>
    <xf numFmtId="174" fontId="24" fillId="2" borderId="9" xfId="0" applyNumberFormat="1" applyFont="1" applyFill="1" applyBorder="1" applyAlignment="1">
      <alignment/>
    </xf>
    <xf numFmtId="174" fontId="24" fillId="2" borderId="0" xfId="0" applyNumberFormat="1" applyFont="1" applyFill="1" applyAlignment="1">
      <alignment/>
    </xf>
    <xf numFmtId="174" fontId="7" fillId="2" borderId="0" xfId="0" applyNumberFormat="1" applyFont="1" applyFill="1" applyAlignment="1">
      <alignment/>
    </xf>
    <xf numFmtId="174" fontId="24" fillId="2" borderId="0" xfId="0" applyNumberFormat="1" applyFont="1" applyFill="1" applyBorder="1" applyAlignment="1" applyProtection="1">
      <alignment/>
      <protection/>
    </xf>
    <xf numFmtId="174" fontId="24" fillId="4" borderId="0" xfId="0" applyNumberFormat="1" applyFont="1" applyFill="1" applyBorder="1" applyAlignment="1" applyProtection="1">
      <alignment/>
      <protection/>
    </xf>
    <xf numFmtId="174" fontId="24" fillId="2" borderId="8" xfId="0" applyNumberFormat="1" applyFont="1" applyFill="1" applyBorder="1" applyAlignment="1" applyProtection="1">
      <alignment/>
      <protection/>
    </xf>
    <xf numFmtId="3" fontId="14" fillId="4" borderId="0" xfId="0" applyNumberFormat="1" applyFont="1" applyFill="1" applyBorder="1" applyAlignment="1">
      <alignment/>
    </xf>
    <xf numFmtId="177" fontId="7" fillId="4" borderId="0" xfId="76" applyNumberFormat="1" applyFont="1" applyFill="1" applyAlignment="1">
      <alignment/>
    </xf>
    <xf numFmtId="176" fontId="25" fillId="4" borderId="0" xfId="55" applyNumberFormat="1" applyFont="1" applyFill="1" applyBorder="1" applyProtection="1">
      <alignment/>
      <protection/>
    </xf>
    <xf numFmtId="3" fontId="30" fillId="2" borderId="0" xfId="76" applyNumberFormat="1" applyFont="1" applyFill="1" applyBorder="1" applyAlignment="1">
      <alignment/>
    </xf>
    <xf numFmtId="3" fontId="30" fillId="2" borderId="8" xfId="76" applyNumberFormat="1" applyFont="1" applyFill="1" applyBorder="1" applyAlignment="1">
      <alignment/>
    </xf>
    <xf numFmtId="3" fontId="29" fillId="2" borderId="0" xfId="76" applyNumberFormat="1" applyFont="1" applyFill="1" applyBorder="1" applyAlignment="1">
      <alignment/>
    </xf>
    <xf numFmtId="3" fontId="29" fillId="2" borderId="8" xfId="76" applyNumberFormat="1" applyFont="1" applyFill="1" applyBorder="1" applyAlignment="1">
      <alignment/>
    </xf>
    <xf numFmtId="3" fontId="29" fillId="6" borderId="0" xfId="54" applyNumberFormat="1" applyFont="1" applyFill="1" applyBorder="1">
      <alignment/>
      <protection/>
    </xf>
    <xf numFmtId="3" fontId="30" fillId="6" borderId="0" xfId="54" applyNumberFormat="1" applyFont="1" applyFill="1" applyBorder="1">
      <alignment/>
      <protection/>
    </xf>
    <xf numFmtId="177" fontId="29" fillId="2" borderId="0" xfId="76" applyNumberFormat="1" applyFont="1" applyFill="1" applyBorder="1" applyAlignment="1">
      <alignment/>
    </xf>
    <xf numFmtId="177" fontId="30" fillId="2" borderId="0" xfId="76" applyNumberFormat="1" applyFont="1" applyFill="1" applyBorder="1" applyAlignment="1">
      <alignment/>
    </xf>
    <xf numFmtId="177" fontId="30" fillId="6" borderId="0" xfId="76" applyNumberFormat="1" applyFont="1" applyFill="1" applyBorder="1" applyAlignment="1">
      <alignment/>
    </xf>
    <xf numFmtId="177" fontId="30" fillId="2" borderId="8" xfId="76" applyNumberFormat="1" applyFont="1" applyFill="1" applyBorder="1" applyAlignment="1">
      <alignment/>
    </xf>
    <xf numFmtId="177" fontId="29" fillId="6" borderId="0" xfId="76" applyNumberFormat="1" applyFont="1" applyFill="1" applyBorder="1" applyAlignment="1">
      <alignment/>
    </xf>
    <xf numFmtId="177" fontId="29" fillId="2" borderId="8" xfId="76" applyNumberFormat="1" applyFont="1" applyFill="1" applyBorder="1" applyAlignment="1">
      <alignment/>
    </xf>
    <xf numFmtId="193" fontId="14" fillId="2" borderId="9" xfId="54" applyNumberFormat="1" applyFont="1" applyFill="1" applyBorder="1">
      <alignment/>
      <protection/>
    </xf>
    <xf numFmtId="191" fontId="29" fillId="0" borderId="0" xfId="54" applyNumberFormat="1" applyFont="1" applyFill="1" applyBorder="1">
      <alignment/>
      <protection/>
    </xf>
    <xf numFmtId="191" fontId="29" fillId="2" borderId="0" xfId="54" applyNumberFormat="1" applyFont="1" applyFill="1" applyBorder="1" applyAlignment="1">
      <alignment horizontal="right"/>
      <protection/>
    </xf>
    <xf numFmtId="191" fontId="29" fillId="6" borderId="0" xfId="54" applyNumberFormat="1" applyFont="1" applyFill="1" applyBorder="1">
      <alignment/>
      <protection/>
    </xf>
    <xf numFmtId="0" fontId="7" fillId="4" borderId="0" xfId="58" applyNumberFormat="1" applyFont="1" applyFill="1" applyAlignment="1">
      <alignment horizontal="left" vertical="top" wrapText="1"/>
      <protection/>
    </xf>
    <xf numFmtId="0" fontId="14" fillId="2" borderId="0" xfId="61" applyFont="1" applyFill="1" applyBorder="1">
      <alignment/>
      <protection/>
    </xf>
    <xf numFmtId="0" fontId="27" fillId="2" borderId="0" xfId="0" applyFont="1" applyFill="1" applyBorder="1" applyAlignment="1">
      <alignment/>
    </xf>
    <xf numFmtId="2" fontId="14" fillId="4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2" fontId="14" fillId="2" borderId="8" xfId="0" applyNumberFormat="1" applyFont="1" applyFill="1" applyBorder="1" applyAlignment="1">
      <alignment/>
    </xf>
    <xf numFmtId="0" fontId="14" fillId="2" borderId="9" xfId="61" applyFont="1" applyFill="1" applyBorder="1">
      <alignment/>
      <protection/>
    </xf>
    <xf numFmtId="0" fontId="27" fillId="2" borderId="9" xfId="0" applyFont="1" applyFill="1" applyBorder="1" applyAlignment="1">
      <alignment/>
    </xf>
    <xf numFmtId="2" fontId="14" fillId="4" borderId="9" xfId="0" applyNumberFormat="1" applyFont="1" applyFill="1" applyBorder="1" applyAlignment="1">
      <alignment/>
    </xf>
    <xf numFmtId="2" fontId="14" fillId="2" borderId="9" xfId="0" applyNumberFormat="1" applyFont="1" applyFill="1" applyBorder="1" applyAlignment="1">
      <alignment/>
    </xf>
    <xf numFmtId="2" fontId="14" fillId="2" borderId="10" xfId="0" applyNumberFormat="1" applyFont="1" applyFill="1" applyBorder="1" applyAlignment="1">
      <alignment/>
    </xf>
    <xf numFmtId="15" fontId="14" fillId="2" borderId="0" xfId="54" applyNumberFormat="1" applyFont="1" applyFill="1" applyBorder="1" applyAlignment="1">
      <alignment horizontal="left"/>
      <protection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4" sqref="C54"/>
    </sheetView>
  </sheetViews>
  <sheetFormatPr defaultColWidth="9.140625" defaultRowHeight="12.75"/>
  <cols>
    <col min="1" max="1" width="3.421875" style="64" customWidth="1"/>
    <col min="2" max="2" width="3.28125" style="64" customWidth="1"/>
    <col min="3" max="3" width="47.140625" style="65" customWidth="1"/>
    <col min="4" max="6" width="12.7109375" style="61" customWidth="1"/>
    <col min="7" max="7" width="12.8515625" style="277" bestFit="1" customWidth="1"/>
    <col min="8" max="12" width="12.7109375" style="61" customWidth="1"/>
    <col min="13" max="13" width="11.421875" style="61" bestFit="1" customWidth="1"/>
    <col min="14" max="16" width="12.7109375" style="61" customWidth="1"/>
    <col min="17" max="17" width="11.421875" style="61" bestFit="1" customWidth="1"/>
    <col min="18" max="18" width="12.7109375" style="61" customWidth="1"/>
    <col min="19" max="16384" width="9.140625" style="62" customWidth="1"/>
  </cols>
  <sheetData>
    <row r="1" spans="1:18" ht="12.75">
      <c r="A1" s="139" t="s">
        <v>5</v>
      </c>
      <c r="B1" s="180"/>
      <c r="C1" s="171"/>
      <c r="D1" s="7">
        <v>2006</v>
      </c>
      <c r="E1" s="7">
        <v>2006</v>
      </c>
      <c r="F1" s="7">
        <v>2006</v>
      </c>
      <c r="G1" s="264">
        <v>2006</v>
      </c>
      <c r="H1" s="7">
        <v>2007</v>
      </c>
      <c r="I1" s="7">
        <v>2007</v>
      </c>
      <c r="J1" s="7">
        <v>2007</v>
      </c>
      <c r="K1" s="193">
        <v>2007</v>
      </c>
      <c r="L1" s="7">
        <v>2008</v>
      </c>
      <c r="M1" s="7">
        <v>2008</v>
      </c>
      <c r="N1" s="7">
        <v>2008</v>
      </c>
      <c r="O1" s="193">
        <v>2008</v>
      </c>
      <c r="P1" s="7">
        <v>2009</v>
      </c>
      <c r="Q1" s="7">
        <v>2009</v>
      </c>
      <c r="R1" s="7">
        <v>2009</v>
      </c>
    </row>
    <row r="2" spans="1:18" ht="12.75">
      <c r="A2" s="192" t="s">
        <v>6</v>
      </c>
      <c r="B2" s="25"/>
      <c r="C2" s="25"/>
      <c r="D2" s="1" t="s">
        <v>7</v>
      </c>
      <c r="E2" s="8" t="s">
        <v>8</v>
      </c>
      <c r="F2" s="8" t="s">
        <v>9</v>
      </c>
      <c r="G2" s="265" t="s">
        <v>10</v>
      </c>
      <c r="H2" s="8" t="s">
        <v>7</v>
      </c>
      <c r="I2" s="8" t="s">
        <v>8</v>
      </c>
      <c r="J2" s="8" t="s">
        <v>9</v>
      </c>
      <c r="K2" s="9" t="s">
        <v>10</v>
      </c>
      <c r="L2" s="8" t="s">
        <v>7</v>
      </c>
      <c r="M2" s="8" t="s">
        <v>8</v>
      </c>
      <c r="N2" s="8" t="s">
        <v>9</v>
      </c>
      <c r="O2" s="9" t="s">
        <v>10</v>
      </c>
      <c r="P2" s="8" t="s">
        <v>7</v>
      </c>
      <c r="Q2" s="8" t="s">
        <v>8</v>
      </c>
      <c r="R2" s="8" t="s">
        <v>9</v>
      </c>
    </row>
    <row r="3" spans="1:18" ht="12.75">
      <c r="A3" s="181"/>
      <c r="B3" s="25"/>
      <c r="C3" s="25"/>
      <c r="D3" s="1"/>
      <c r="E3" s="22"/>
      <c r="F3" s="22"/>
      <c r="G3" s="266"/>
      <c r="H3" s="22"/>
      <c r="I3" s="22"/>
      <c r="J3" s="22"/>
      <c r="K3" s="23" t="s">
        <v>107</v>
      </c>
      <c r="L3" s="22" t="s">
        <v>107</v>
      </c>
      <c r="M3" s="22" t="s">
        <v>107</v>
      </c>
      <c r="N3" s="22" t="s">
        <v>107</v>
      </c>
      <c r="O3" s="23" t="s">
        <v>107</v>
      </c>
      <c r="P3" s="22"/>
      <c r="Q3" s="22"/>
      <c r="R3" s="22"/>
    </row>
    <row r="4" spans="1:18" ht="12.75">
      <c r="A4" s="182" t="s">
        <v>11</v>
      </c>
      <c r="B4" s="161"/>
      <c r="C4" s="164"/>
      <c r="D4" s="4" t="s">
        <v>12</v>
      </c>
      <c r="E4" s="10" t="s">
        <v>12</v>
      </c>
      <c r="F4" s="10" t="s">
        <v>12</v>
      </c>
      <c r="G4" s="267" t="s">
        <v>108</v>
      </c>
      <c r="H4" s="10" t="s">
        <v>12</v>
      </c>
      <c r="I4" s="10" t="s">
        <v>12</v>
      </c>
      <c r="J4" s="10" t="s">
        <v>12</v>
      </c>
      <c r="K4" s="11" t="s">
        <v>108</v>
      </c>
      <c r="L4" s="10" t="s">
        <v>12</v>
      </c>
      <c r="M4" s="10" t="s">
        <v>12</v>
      </c>
      <c r="N4" s="10" t="s">
        <v>12</v>
      </c>
      <c r="O4" s="11" t="s">
        <v>108</v>
      </c>
      <c r="P4" s="10" t="s">
        <v>12</v>
      </c>
      <c r="Q4" s="10" t="s">
        <v>12</v>
      </c>
      <c r="R4" s="10" t="s">
        <v>12</v>
      </c>
    </row>
    <row r="5" spans="1:18" ht="12.75">
      <c r="A5" s="183"/>
      <c r="B5" s="5"/>
      <c r="C5" s="25"/>
      <c r="D5" s="42"/>
      <c r="E5" s="38"/>
      <c r="F5" s="37"/>
      <c r="G5" s="268"/>
      <c r="H5" s="37"/>
      <c r="I5" s="38"/>
      <c r="J5" s="37"/>
      <c r="K5" s="39"/>
      <c r="M5" s="38"/>
      <c r="N5" s="37"/>
      <c r="O5" s="39"/>
      <c r="Q5" s="38"/>
      <c r="R5" s="37"/>
    </row>
    <row r="6" spans="1:18" ht="12.75">
      <c r="A6" s="184" t="s">
        <v>13</v>
      </c>
      <c r="B6" s="5"/>
      <c r="C6" s="25"/>
      <c r="D6" s="42"/>
      <c r="E6" s="38"/>
      <c r="F6" s="37"/>
      <c r="G6" s="268"/>
      <c r="H6" s="37"/>
      <c r="I6" s="38"/>
      <c r="J6" s="37"/>
      <c r="K6" s="39"/>
      <c r="M6" s="38"/>
      <c r="N6" s="37"/>
      <c r="O6" s="39"/>
      <c r="Q6" s="38"/>
      <c r="R6" s="37"/>
    </row>
    <row r="7" spans="1:18" ht="12.75">
      <c r="A7" s="184"/>
      <c r="B7" s="5"/>
      <c r="C7" s="25"/>
      <c r="D7" s="42"/>
      <c r="E7" s="38"/>
      <c r="F7" s="37"/>
      <c r="G7" s="268"/>
      <c r="H7" s="37"/>
      <c r="I7" s="38"/>
      <c r="J7" s="37"/>
      <c r="K7" s="39"/>
      <c r="M7" s="38"/>
      <c r="N7" s="37"/>
      <c r="O7" s="39"/>
      <c r="Q7" s="38"/>
      <c r="R7" s="37"/>
    </row>
    <row r="8" spans="1:19" ht="12.75">
      <c r="A8" s="185"/>
      <c r="B8" s="30" t="s">
        <v>14</v>
      </c>
      <c r="C8" s="5"/>
      <c r="D8" s="45">
        <v>46227</v>
      </c>
      <c r="E8" s="36">
        <v>92856</v>
      </c>
      <c r="F8" s="34">
        <v>138875</v>
      </c>
      <c r="G8" s="271">
        <v>182280</v>
      </c>
      <c r="H8" s="34">
        <v>41546</v>
      </c>
      <c r="I8" s="36">
        <v>81604</v>
      </c>
      <c r="J8" s="34">
        <v>121622</v>
      </c>
      <c r="K8" s="41">
        <v>159772</v>
      </c>
      <c r="L8" s="281">
        <v>37000</v>
      </c>
      <c r="M8" s="477">
        <v>81210</v>
      </c>
      <c r="N8" s="478">
        <v>116633</v>
      </c>
      <c r="O8" s="479">
        <v>151174</v>
      </c>
      <c r="P8" s="211">
        <v>34155</v>
      </c>
      <c r="Q8" s="36">
        <v>66824</v>
      </c>
      <c r="R8" s="211">
        <v>97945</v>
      </c>
      <c r="S8" s="481"/>
    </row>
    <row r="9" spans="1:19" ht="12.75">
      <c r="A9" s="185"/>
      <c r="B9" s="30" t="s">
        <v>15</v>
      </c>
      <c r="C9" s="25"/>
      <c r="D9" s="43">
        <v>7010</v>
      </c>
      <c r="E9" s="35">
        <v>13263</v>
      </c>
      <c r="F9" s="33">
        <v>21634</v>
      </c>
      <c r="G9" s="269">
        <v>28691</v>
      </c>
      <c r="H9" s="33">
        <v>6724</v>
      </c>
      <c r="I9" s="35">
        <v>14560</v>
      </c>
      <c r="J9" s="33">
        <v>23483</v>
      </c>
      <c r="K9" s="40">
        <v>30319</v>
      </c>
      <c r="L9" s="211">
        <v>5644</v>
      </c>
      <c r="M9" s="35">
        <v>10889</v>
      </c>
      <c r="N9" s="33">
        <v>16419</v>
      </c>
      <c r="O9" s="40">
        <v>21494</v>
      </c>
      <c r="P9" s="211">
        <v>5054</v>
      </c>
      <c r="Q9" s="35">
        <v>10141</v>
      </c>
      <c r="R9" s="211">
        <v>16026</v>
      </c>
      <c r="S9" s="481"/>
    </row>
    <row r="10" spans="1:19" ht="12.75">
      <c r="A10" s="185"/>
      <c r="B10" s="30" t="s">
        <v>16</v>
      </c>
      <c r="C10" s="25"/>
      <c r="D10" s="45">
        <v>11454</v>
      </c>
      <c r="E10" s="36">
        <v>23724</v>
      </c>
      <c r="F10" s="34">
        <v>36278</v>
      </c>
      <c r="G10" s="271">
        <v>49733</v>
      </c>
      <c r="H10" s="34">
        <v>13877</v>
      </c>
      <c r="I10" s="36">
        <v>28435</v>
      </c>
      <c r="J10" s="34">
        <v>43032</v>
      </c>
      <c r="K10" s="41">
        <v>57796</v>
      </c>
      <c r="L10" s="282">
        <v>15112</v>
      </c>
      <c r="M10" s="477">
        <v>30282</v>
      </c>
      <c r="N10" s="478">
        <v>45275</v>
      </c>
      <c r="O10" s="479">
        <v>59682</v>
      </c>
      <c r="P10" s="213">
        <v>14199</v>
      </c>
      <c r="Q10" s="36">
        <v>28162</v>
      </c>
      <c r="R10" s="213">
        <v>41660</v>
      </c>
      <c r="S10" s="481"/>
    </row>
    <row r="11" spans="1:19" ht="12.75">
      <c r="A11" s="185"/>
      <c r="B11" s="30" t="s">
        <v>17</v>
      </c>
      <c r="C11" s="25"/>
      <c r="D11" s="43">
        <v>6724</v>
      </c>
      <c r="E11" s="35">
        <v>13654</v>
      </c>
      <c r="F11" s="33">
        <v>20241</v>
      </c>
      <c r="G11" s="269">
        <v>27121</v>
      </c>
      <c r="H11" s="33">
        <v>6798</v>
      </c>
      <c r="I11" s="35">
        <v>13568</v>
      </c>
      <c r="J11" s="33">
        <v>20425</v>
      </c>
      <c r="K11" s="40">
        <v>27440</v>
      </c>
      <c r="L11" s="213">
        <v>7111</v>
      </c>
      <c r="M11" s="35">
        <v>14508</v>
      </c>
      <c r="N11" s="33">
        <v>21460</v>
      </c>
      <c r="O11" s="41">
        <v>28839</v>
      </c>
      <c r="P11" s="213">
        <v>8176</v>
      </c>
      <c r="Q11" s="35">
        <v>15932</v>
      </c>
      <c r="R11" s="213">
        <v>23282</v>
      </c>
      <c r="S11" s="481"/>
    </row>
    <row r="12" spans="1:19" ht="12.75">
      <c r="A12" s="185"/>
      <c r="B12" s="30" t="s">
        <v>117</v>
      </c>
      <c r="C12" s="28"/>
      <c r="D12" s="43">
        <v>4314</v>
      </c>
      <c r="E12" s="35">
        <v>8719</v>
      </c>
      <c r="F12" s="33">
        <v>13120</v>
      </c>
      <c r="G12" s="269">
        <v>17506</v>
      </c>
      <c r="H12" s="33">
        <v>4552</v>
      </c>
      <c r="I12" s="35">
        <v>9133</v>
      </c>
      <c r="J12" s="33">
        <v>13596</v>
      </c>
      <c r="K12" s="40">
        <v>18102</v>
      </c>
      <c r="L12" s="213">
        <v>4690</v>
      </c>
      <c r="M12" s="35">
        <v>9451</v>
      </c>
      <c r="N12" s="33">
        <v>14116</v>
      </c>
      <c r="O12" s="40">
        <v>18830</v>
      </c>
      <c r="P12" s="213">
        <v>5442</v>
      </c>
      <c r="Q12" s="35">
        <v>11127</v>
      </c>
      <c r="R12" s="213">
        <v>17001</v>
      </c>
      <c r="S12" s="481"/>
    </row>
    <row r="13" spans="1:19" ht="12.75">
      <c r="A13" s="185"/>
      <c r="B13" s="30" t="s">
        <v>18</v>
      </c>
      <c r="C13" s="28"/>
      <c r="D13" s="43">
        <v>1225</v>
      </c>
      <c r="E13" s="35">
        <v>2266</v>
      </c>
      <c r="F13" s="33">
        <v>3215</v>
      </c>
      <c r="G13" s="269">
        <v>4249</v>
      </c>
      <c r="H13" s="33">
        <v>1159</v>
      </c>
      <c r="I13" s="35">
        <v>2229</v>
      </c>
      <c r="J13" s="33">
        <v>3570</v>
      </c>
      <c r="K13" s="40">
        <v>5395</v>
      </c>
      <c r="L13" s="213">
        <v>1593</v>
      </c>
      <c r="M13" s="35">
        <v>2999</v>
      </c>
      <c r="N13" s="33">
        <v>4073</v>
      </c>
      <c r="O13" s="40">
        <v>7058</v>
      </c>
      <c r="P13" s="213">
        <v>1373</v>
      </c>
      <c r="Q13" s="35">
        <v>2447</v>
      </c>
      <c r="R13" s="213">
        <v>3474</v>
      </c>
      <c r="S13" s="481"/>
    </row>
    <row r="14" spans="1:19" ht="12.75">
      <c r="A14" s="186"/>
      <c r="B14" s="47" t="s">
        <v>110</v>
      </c>
      <c r="C14" s="48"/>
      <c r="D14" s="44">
        <v>2223</v>
      </c>
      <c r="E14" s="58">
        <v>4327</v>
      </c>
      <c r="F14" s="59">
        <v>6606</v>
      </c>
      <c r="G14" s="270">
        <v>9607</v>
      </c>
      <c r="H14" s="59">
        <v>1907</v>
      </c>
      <c r="I14" s="58">
        <v>4849</v>
      </c>
      <c r="J14" s="59">
        <v>6947</v>
      </c>
      <c r="K14" s="60">
        <v>10509</v>
      </c>
      <c r="L14" s="212">
        <v>3430</v>
      </c>
      <c r="M14" s="58">
        <v>6458</v>
      </c>
      <c r="N14" s="59">
        <v>9454</v>
      </c>
      <c r="O14" s="60">
        <v>12818</v>
      </c>
      <c r="P14" s="212">
        <v>2403</v>
      </c>
      <c r="Q14" s="58">
        <v>5079</v>
      </c>
      <c r="R14" s="212">
        <v>7752</v>
      </c>
      <c r="S14" s="481"/>
    </row>
    <row r="15" spans="1:19" ht="12.75">
      <c r="A15" s="187"/>
      <c r="B15" s="5"/>
      <c r="C15" s="25"/>
      <c r="D15" s="45"/>
      <c r="E15" s="36"/>
      <c r="F15" s="34"/>
      <c r="G15" s="271"/>
      <c r="H15" s="34"/>
      <c r="I15" s="36"/>
      <c r="J15" s="34"/>
      <c r="K15" s="41"/>
      <c r="L15" s="213"/>
      <c r="M15" s="36"/>
      <c r="N15" s="34"/>
      <c r="O15" s="41"/>
      <c r="P15" s="213"/>
      <c r="Q15" s="36"/>
      <c r="R15" s="213"/>
      <c r="S15" s="61"/>
    </row>
    <row r="16" spans="1:19" ht="12.75">
      <c r="A16" s="185"/>
      <c r="B16" s="27" t="s">
        <v>19</v>
      </c>
      <c r="C16" s="25"/>
      <c r="D16" s="121">
        <f aca="true" t="shared" si="0" ref="D16:R16">+SUM(D8:D14)</f>
        <v>79177</v>
      </c>
      <c r="E16" s="122">
        <f t="shared" si="0"/>
        <v>158809</v>
      </c>
      <c r="F16" s="123">
        <f t="shared" si="0"/>
        <v>239969</v>
      </c>
      <c r="G16" s="124">
        <f t="shared" si="0"/>
        <v>319187</v>
      </c>
      <c r="H16" s="123">
        <f t="shared" si="0"/>
        <v>76563</v>
      </c>
      <c r="I16" s="122">
        <f t="shared" si="0"/>
        <v>154378</v>
      </c>
      <c r="J16" s="123">
        <f t="shared" si="0"/>
        <v>232675</v>
      </c>
      <c r="K16" s="124">
        <f t="shared" si="0"/>
        <v>309333</v>
      </c>
      <c r="L16" s="123">
        <f t="shared" si="0"/>
        <v>74580</v>
      </c>
      <c r="M16" s="122">
        <f t="shared" si="0"/>
        <v>155797</v>
      </c>
      <c r="N16" s="123">
        <f t="shared" si="0"/>
        <v>227430</v>
      </c>
      <c r="O16" s="124">
        <f t="shared" si="0"/>
        <v>299895</v>
      </c>
      <c r="P16" s="123">
        <f t="shared" si="0"/>
        <v>70802</v>
      </c>
      <c r="Q16" s="122">
        <f t="shared" si="0"/>
        <v>139712</v>
      </c>
      <c r="R16" s="123">
        <f t="shared" si="0"/>
        <v>207140</v>
      </c>
      <c r="S16" s="481"/>
    </row>
    <row r="17" spans="1:19" ht="12.75">
      <c r="A17" s="185"/>
      <c r="B17" s="27"/>
      <c r="C17" s="25"/>
      <c r="D17" s="45"/>
      <c r="E17" s="36"/>
      <c r="F17" s="34"/>
      <c r="G17" s="271"/>
      <c r="H17" s="34"/>
      <c r="I17" s="36"/>
      <c r="J17" s="34"/>
      <c r="K17" s="41"/>
      <c r="L17" s="143"/>
      <c r="M17" s="36"/>
      <c r="N17" s="34"/>
      <c r="O17" s="41"/>
      <c r="P17" s="143"/>
      <c r="Q17" s="36"/>
      <c r="R17" s="143"/>
      <c r="S17" s="61"/>
    </row>
    <row r="18" spans="1:19" ht="12.75">
      <c r="A18" s="185"/>
      <c r="B18" s="31" t="s">
        <v>14</v>
      </c>
      <c r="C18" s="25"/>
      <c r="D18" s="45">
        <v>44499</v>
      </c>
      <c r="E18" s="36">
        <v>91275</v>
      </c>
      <c r="F18" s="34">
        <v>141497</v>
      </c>
      <c r="G18" s="271">
        <v>189418</v>
      </c>
      <c r="H18" s="34">
        <v>45791</v>
      </c>
      <c r="I18" s="36">
        <v>94985</v>
      </c>
      <c r="J18" s="34">
        <v>146533</v>
      </c>
      <c r="K18" s="41">
        <v>195718</v>
      </c>
      <c r="L18" s="213">
        <v>47215</v>
      </c>
      <c r="M18" s="36">
        <v>97154</v>
      </c>
      <c r="N18" s="34">
        <v>147959</v>
      </c>
      <c r="O18" s="41">
        <v>196983</v>
      </c>
      <c r="P18" s="213">
        <v>46985</v>
      </c>
      <c r="Q18" s="36">
        <v>96405</v>
      </c>
      <c r="R18" s="213">
        <v>146293</v>
      </c>
      <c r="S18" s="481"/>
    </row>
    <row r="19" spans="1:19" ht="12.75">
      <c r="A19" s="185"/>
      <c r="B19" s="31" t="s">
        <v>15</v>
      </c>
      <c r="C19" s="25"/>
      <c r="D19" s="45">
        <v>9506</v>
      </c>
      <c r="E19" s="36">
        <v>22044</v>
      </c>
      <c r="F19" s="34">
        <v>33950</v>
      </c>
      <c r="G19" s="271">
        <v>45859</v>
      </c>
      <c r="H19" s="34">
        <v>10985</v>
      </c>
      <c r="I19" s="36">
        <v>22397</v>
      </c>
      <c r="J19" s="34">
        <v>34263</v>
      </c>
      <c r="K19" s="41">
        <v>46244</v>
      </c>
      <c r="L19" s="213">
        <v>10898</v>
      </c>
      <c r="M19" s="36">
        <v>22594</v>
      </c>
      <c r="N19" s="34">
        <v>34471</v>
      </c>
      <c r="O19" s="41">
        <v>46241</v>
      </c>
      <c r="P19" s="213">
        <v>10042</v>
      </c>
      <c r="Q19" s="36">
        <v>20677</v>
      </c>
      <c r="R19" s="213">
        <v>31239</v>
      </c>
      <c r="S19" s="481"/>
    </row>
    <row r="20" spans="1:19" ht="12.75">
      <c r="A20" s="185"/>
      <c r="B20" s="31" t="s">
        <v>20</v>
      </c>
      <c r="C20" s="25"/>
      <c r="D20" s="45">
        <v>1020</v>
      </c>
      <c r="E20" s="36">
        <v>1924</v>
      </c>
      <c r="F20" s="34">
        <v>4716</v>
      </c>
      <c r="G20" s="271">
        <v>5008</v>
      </c>
      <c r="H20" s="34">
        <v>1185</v>
      </c>
      <c r="I20" s="36">
        <v>2644</v>
      </c>
      <c r="J20" s="34">
        <v>5692</v>
      </c>
      <c r="K20" s="41">
        <v>6632</v>
      </c>
      <c r="L20" s="213">
        <v>908</v>
      </c>
      <c r="M20" s="36">
        <v>2357</v>
      </c>
      <c r="N20" s="34">
        <v>4693</v>
      </c>
      <c r="O20" s="41">
        <v>5995</v>
      </c>
      <c r="P20" s="213">
        <v>835</v>
      </c>
      <c r="Q20" s="36">
        <v>2251</v>
      </c>
      <c r="R20" s="213">
        <v>4121</v>
      </c>
      <c r="S20" s="481"/>
    </row>
    <row r="21" spans="1:19" ht="12.75">
      <c r="A21" s="185"/>
      <c r="B21" s="31" t="s">
        <v>144</v>
      </c>
      <c r="C21" s="25"/>
      <c r="D21" s="45">
        <v>9701</v>
      </c>
      <c r="E21" s="36">
        <v>18448</v>
      </c>
      <c r="F21" s="34">
        <v>29210</v>
      </c>
      <c r="G21" s="271">
        <v>40258</v>
      </c>
      <c r="H21" s="34">
        <v>10643</v>
      </c>
      <c r="I21" s="36">
        <v>21221</v>
      </c>
      <c r="J21" s="34">
        <v>33080</v>
      </c>
      <c r="K21" s="41">
        <v>45068</v>
      </c>
      <c r="L21" s="213">
        <v>11951</v>
      </c>
      <c r="M21" s="36">
        <v>24096</v>
      </c>
      <c r="N21" s="34">
        <v>37369</v>
      </c>
      <c r="O21" s="41">
        <v>50936</v>
      </c>
      <c r="P21" s="213">
        <v>13053</v>
      </c>
      <c r="Q21" s="36">
        <v>26533</v>
      </c>
      <c r="R21" s="213">
        <v>40932</v>
      </c>
      <c r="S21" s="481"/>
    </row>
    <row r="22" spans="1:19" ht="12.75">
      <c r="A22" s="185"/>
      <c r="B22" s="31" t="s">
        <v>21</v>
      </c>
      <c r="C22" s="25"/>
      <c r="D22" s="45">
        <v>5005</v>
      </c>
      <c r="E22" s="36">
        <v>10163</v>
      </c>
      <c r="F22" s="34">
        <v>16278</v>
      </c>
      <c r="G22" s="271">
        <v>25280</v>
      </c>
      <c r="H22" s="34">
        <v>4795</v>
      </c>
      <c r="I22" s="36">
        <v>9829</v>
      </c>
      <c r="J22" s="34">
        <v>15419</v>
      </c>
      <c r="K22" s="41">
        <v>23121</v>
      </c>
      <c r="L22" s="213">
        <v>4759</v>
      </c>
      <c r="M22" s="36">
        <v>9403</v>
      </c>
      <c r="N22" s="34">
        <v>14616</v>
      </c>
      <c r="O22" s="41">
        <v>21169</v>
      </c>
      <c r="P22" s="213">
        <v>4052</v>
      </c>
      <c r="Q22" s="36">
        <v>8850</v>
      </c>
      <c r="R22" s="213">
        <v>14260</v>
      </c>
      <c r="S22" s="481"/>
    </row>
    <row r="23" spans="1:19" ht="12.75">
      <c r="A23" s="186"/>
      <c r="B23" s="49" t="s">
        <v>111</v>
      </c>
      <c r="C23" s="48"/>
      <c r="D23" s="44">
        <v>428</v>
      </c>
      <c r="E23" s="58">
        <v>1418</v>
      </c>
      <c r="F23" s="59">
        <v>11869</v>
      </c>
      <c r="G23" s="270">
        <v>21507</v>
      </c>
      <c r="H23" s="59">
        <v>2275</v>
      </c>
      <c r="I23" s="58">
        <v>4231</v>
      </c>
      <c r="J23" s="59">
        <v>6809</v>
      </c>
      <c r="K23" s="60">
        <v>8984</v>
      </c>
      <c r="L23" s="212">
        <v>1980</v>
      </c>
      <c r="M23" s="58">
        <v>4316</v>
      </c>
      <c r="N23" s="59">
        <v>6242</v>
      </c>
      <c r="O23" s="60">
        <v>10441</v>
      </c>
      <c r="P23" s="212">
        <v>2074</v>
      </c>
      <c r="Q23" s="58">
        <v>4156</v>
      </c>
      <c r="R23" s="212">
        <v>6223</v>
      </c>
      <c r="S23" s="481"/>
    </row>
    <row r="24" spans="1:19" ht="12.75">
      <c r="A24" s="185"/>
      <c r="B24" s="27"/>
      <c r="C24" s="25"/>
      <c r="D24" s="43"/>
      <c r="E24" s="35"/>
      <c r="F24" s="33"/>
      <c r="G24" s="269"/>
      <c r="H24" s="33"/>
      <c r="I24" s="35"/>
      <c r="J24" s="33"/>
      <c r="K24" s="40"/>
      <c r="L24" s="213"/>
      <c r="M24" s="35"/>
      <c r="N24" s="33"/>
      <c r="O24" s="40"/>
      <c r="P24" s="213"/>
      <c r="Q24" s="35"/>
      <c r="R24" s="213"/>
      <c r="S24" s="61"/>
    </row>
    <row r="25" spans="1:19" ht="12.75">
      <c r="A25" s="187"/>
      <c r="B25" s="32" t="s">
        <v>22</v>
      </c>
      <c r="C25" s="25"/>
      <c r="D25" s="176">
        <v>70159</v>
      </c>
      <c r="E25" s="177">
        <f>+SUM(E18:E23)</f>
        <v>145272</v>
      </c>
      <c r="F25" s="178">
        <f aca="true" t="shared" si="1" ref="F25:R25">+SUM(F18:F23)</f>
        <v>237520</v>
      </c>
      <c r="G25" s="272">
        <f t="shared" si="1"/>
        <v>327330</v>
      </c>
      <c r="H25" s="178">
        <f>+SUM(H18:H23)</f>
        <v>75674</v>
      </c>
      <c r="I25" s="177">
        <f t="shared" si="1"/>
        <v>155307</v>
      </c>
      <c r="J25" s="178">
        <f t="shared" si="1"/>
        <v>241796</v>
      </c>
      <c r="K25" s="179">
        <f t="shared" si="1"/>
        <v>325767</v>
      </c>
      <c r="L25" s="214">
        <f t="shared" si="1"/>
        <v>77711</v>
      </c>
      <c r="M25" s="177">
        <f t="shared" si="1"/>
        <v>159920</v>
      </c>
      <c r="N25" s="178">
        <f t="shared" si="1"/>
        <v>245350</v>
      </c>
      <c r="O25" s="179">
        <f t="shared" si="1"/>
        <v>331765</v>
      </c>
      <c r="P25" s="214">
        <f t="shared" si="1"/>
        <v>77041</v>
      </c>
      <c r="Q25" s="177">
        <f t="shared" si="1"/>
        <v>158872</v>
      </c>
      <c r="R25" s="214">
        <f t="shared" si="1"/>
        <v>243068</v>
      </c>
      <c r="S25" s="481"/>
    </row>
    <row r="26" spans="1:19" ht="12.75">
      <c r="A26" s="185"/>
      <c r="B26" s="5"/>
      <c r="C26" s="25"/>
      <c r="D26" s="45"/>
      <c r="E26" s="36"/>
      <c r="F26" s="34"/>
      <c r="G26" s="271"/>
      <c r="H26" s="34"/>
      <c r="I26" s="36"/>
      <c r="J26" s="34"/>
      <c r="K26" s="41"/>
      <c r="L26" s="143"/>
      <c r="M26" s="36"/>
      <c r="N26" s="34"/>
      <c r="O26" s="41"/>
      <c r="P26" s="143"/>
      <c r="Q26" s="36"/>
      <c r="R26" s="143"/>
      <c r="S26" s="61"/>
    </row>
    <row r="27" spans="1:19" ht="12.75">
      <c r="A27" s="187"/>
      <c r="B27" s="32" t="s">
        <v>145</v>
      </c>
      <c r="C27" s="25"/>
      <c r="D27" s="172">
        <v>2534</v>
      </c>
      <c r="E27" s="173">
        <v>8767</v>
      </c>
      <c r="F27" s="174">
        <v>12853</v>
      </c>
      <c r="G27" s="273">
        <v>24679</v>
      </c>
      <c r="H27" s="174">
        <v>8888</v>
      </c>
      <c r="I27" s="173">
        <v>18756</v>
      </c>
      <c r="J27" s="174">
        <v>29173</v>
      </c>
      <c r="K27" s="175">
        <v>41561</v>
      </c>
      <c r="L27" s="216">
        <v>10349</v>
      </c>
      <c r="M27" s="173">
        <v>20039</v>
      </c>
      <c r="N27" s="174">
        <v>30054</v>
      </c>
      <c r="O27" s="175">
        <v>41396</v>
      </c>
      <c r="P27" s="216">
        <v>11566</v>
      </c>
      <c r="Q27" s="173">
        <v>21920</v>
      </c>
      <c r="R27" s="216">
        <v>30406</v>
      </c>
      <c r="S27" s="481"/>
    </row>
    <row r="28" spans="1:19" ht="12.75">
      <c r="A28" s="185"/>
      <c r="B28" s="5"/>
      <c r="C28" s="26"/>
      <c r="D28" s="45"/>
      <c r="E28" s="36"/>
      <c r="F28" s="34"/>
      <c r="G28" s="271"/>
      <c r="H28" s="34"/>
      <c r="I28" s="36"/>
      <c r="J28" s="34"/>
      <c r="K28" s="41"/>
      <c r="L28" s="216"/>
      <c r="M28" s="36"/>
      <c r="N28" s="34"/>
      <c r="O28" s="41"/>
      <c r="P28" s="216"/>
      <c r="Q28" s="36"/>
      <c r="R28" s="216"/>
      <c r="S28" s="61"/>
    </row>
    <row r="29" spans="1:19" ht="12.75">
      <c r="A29" s="188" t="s">
        <v>23</v>
      </c>
      <c r="B29" s="5"/>
      <c r="C29" s="26"/>
      <c r="D29" s="50">
        <f>+D27+D25+D16</f>
        <v>151870</v>
      </c>
      <c r="E29" s="51">
        <f aca="true" t="shared" si="2" ref="E29:R29">+E27+E25+E16</f>
        <v>312848</v>
      </c>
      <c r="F29" s="52">
        <f t="shared" si="2"/>
        <v>490342</v>
      </c>
      <c r="G29" s="273">
        <f t="shared" si="2"/>
        <v>671196</v>
      </c>
      <c r="H29" s="52">
        <f t="shared" si="2"/>
        <v>161125</v>
      </c>
      <c r="I29" s="51">
        <f>+I27+I25+I16</f>
        <v>328441</v>
      </c>
      <c r="J29" s="52">
        <f t="shared" si="2"/>
        <v>503644</v>
      </c>
      <c r="K29" s="53">
        <f t="shared" si="2"/>
        <v>676661</v>
      </c>
      <c r="L29" s="216">
        <f t="shared" si="2"/>
        <v>162640</v>
      </c>
      <c r="M29" s="51">
        <f t="shared" si="2"/>
        <v>335756</v>
      </c>
      <c r="N29" s="52">
        <f t="shared" si="2"/>
        <v>502834</v>
      </c>
      <c r="O29" s="53">
        <f t="shared" si="2"/>
        <v>673056</v>
      </c>
      <c r="P29" s="216">
        <f t="shared" si="2"/>
        <v>159409</v>
      </c>
      <c r="Q29" s="51">
        <f t="shared" si="2"/>
        <v>320504</v>
      </c>
      <c r="R29" s="216">
        <f t="shared" si="2"/>
        <v>480614</v>
      </c>
      <c r="S29" s="481"/>
    </row>
    <row r="30" spans="1:19" ht="12.75">
      <c r="A30" s="185"/>
      <c r="B30" s="5"/>
      <c r="C30" s="26"/>
      <c r="D30" s="43"/>
      <c r="E30" s="35"/>
      <c r="F30" s="33"/>
      <c r="G30" s="269"/>
      <c r="H30" s="33"/>
      <c r="I30" s="35"/>
      <c r="J30" s="33"/>
      <c r="K30" s="40"/>
      <c r="L30" s="211"/>
      <c r="M30" s="35"/>
      <c r="N30" s="33"/>
      <c r="O30" s="40"/>
      <c r="P30" s="211"/>
      <c r="Q30" s="35"/>
      <c r="R30" s="211"/>
      <c r="S30" s="61"/>
    </row>
    <row r="31" spans="1:19" ht="12.75">
      <c r="A31" s="189"/>
      <c r="B31" s="31"/>
      <c r="C31" s="31" t="s">
        <v>24</v>
      </c>
      <c r="D31" s="43">
        <v>-21485</v>
      </c>
      <c r="E31" s="35">
        <v>-43707</v>
      </c>
      <c r="F31" s="33">
        <v>-69231</v>
      </c>
      <c r="G31" s="269">
        <v>-91102</v>
      </c>
      <c r="H31" s="33">
        <v>-20369</v>
      </c>
      <c r="I31" s="35">
        <v>-40659</v>
      </c>
      <c r="J31" s="33">
        <v>-65376</v>
      </c>
      <c r="K31" s="40">
        <v>-86244</v>
      </c>
      <c r="L31" s="211">
        <v>-19187</v>
      </c>
      <c r="M31" s="35">
        <v>-38557</v>
      </c>
      <c r="N31" s="33">
        <v>-58964</v>
      </c>
      <c r="O31" s="40">
        <v>-79076</v>
      </c>
      <c r="P31" s="211">
        <v>-17822</v>
      </c>
      <c r="Q31" s="35">
        <v>-35239</v>
      </c>
      <c r="R31" s="211">
        <v>-53556</v>
      </c>
      <c r="S31" s="481"/>
    </row>
    <row r="32" spans="1:19" ht="12.75">
      <c r="A32" s="189"/>
      <c r="B32" s="31"/>
      <c r="C32" s="31" t="s">
        <v>25</v>
      </c>
      <c r="D32" s="43">
        <v>-8095</v>
      </c>
      <c r="E32" s="35">
        <v>-18195</v>
      </c>
      <c r="F32" s="33">
        <v>-37354</v>
      </c>
      <c r="G32" s="269">
        <v>-59714</v>
      </c>
      <c r="H32" s="33">
        <v>-8185</v>
      </c>
      <c r="I32" s="35">
        <v>-18310</v>
      </c>
      <c r="J32" s="33">
        <v>-28918</v>
      </c>
      <c r="K32" s="40">
        <v>-41957</v>
      </c>
      <c r="L32" s="211">
        <v>-9749</v>
      </c>
      <c r="M32" s="35">
        <v>-18419</v>
      </c>
      <c r="N32" s="33">
        <v>-28049</v>
      </c>
      <c r="O32" s="40">
        <v>-45061</v>
      </c>
      <c r="P32" s="211">
        <v>-8563</v>
      </c>
      <c r="Q32" s="35">
        <v>-17664</v>
      </c>
      <c r="R32" s="211">
        <v>-27587</v>
      </c>
      <c r="S32" s="481"/>
    </row>
    <row r="33" spans="1:19" ht="12.75">
      <c r="A33" s="191"/>
      <c r="B33" s="49"/>
      <c r="C33" s="54" t="s">
        <v>26</v>
      </c>
      <c r="D33" s="44">
        <v>-6284</v>
      </c>
      <c r="E33" s="58">
        <v>-13707</v>
      </c>
      <c r="F33" s="59">
        <v>-21161</v>
      </c>
      <c r="G33" s="270">
        <v>-32737</v>
      </c>
      <c r="H33" s="59">
        <v>-11051</v>
      </c>
      <c r="I33" s="58">
        <v>-24028</v>
      </c>
      <c r="J33" s="59">
        <v>-35623</v>
      </c>
      <c r="K33" s="166">
        <v>-49064</v>
      </c>
      <c r="L33" s="283">
        <v>-10839</v>
      </c>
      <c r="M33" s="474">
        <v>-21128</v>
      </c>
      <c r="N33" s="283">
        <v>-31728</v>
      </c>
      <c r="O33" s="60">
        <v>-43421</v>
      </c>
      <c r="P33" s="212">
        <v>-12421</v>
      </c>
      <c r="Q33" s="58">
        <v>-23360</v>
      </c>
      <c r="R33" s="212">
        <v>-32953</v>
      </c>
      <c r="S33" s="481"/>
    </row>
    <row r="34" spans="1:19" ht="12.75">
      <c r="A34" s="190"/>
      <c r="B34" s="31" t="s">
        <v>27</v>
      </c>
      <c r="C34" s="31"/>
      <c r="D34" s="43">
        <f>+SUM(D31:D33)</f>
        <v>-35864</v>
      </c>
      <c r="E34" s="35">
        <f aca="true" t="shared" si="3" ref="E34:R34">+SUM(E31:E33)</f>
        <v>-75609</v>
      </c>
      <c r="F34" s="33">
        <f t="shared" si="3"/>
        <v>-127746</v>
      </c>
      <c r="G34" s="269">
        <f t="shared" si="3"/>
        <v>-183553</v>
      </c>
      <c r="H34" s="33">
        <f t="shared" si="3"/>
        <v>-39605</v>
      </c>
      <c r="I34" s="35">
        <f t="shared" si="3"/>
        <v>-82997</v>
      </c>
      <c r="J34" s="33">
        <f t="shared" si="3"/>
        <v>-129917</v>
      </c>
      <c r="K34" s="159">
        <f t="shared" si="3"/>
        <v>-177265</v>
      </c>
      <c r="L34" s="281">
        <f>+SUM(L31:L33)</f>
        <v>-39775</v>
      </c>
      <c r="M34" s="475">
        <f>+SUM(M31:M33)</f>
        <v>-78104</v>
      </c>
      <c r="N34" s="281">
        <f>+SUM(N31:N33)</f>
        <v>-118741</v>
      </c>
      <c r="O34" s="40">
        <f t="shared" si="3"/>
        <v>-167558</v>
      </c>
      <c r="P34" s="211">
        <f t="shared" si="3"/>
        <v>-38806</v>
      </c>
      <c r="Q34" s="35">
        <f t="shared" si="3"/>
        <v>-76263</v>
      </c>
      <c r="R34" s="211">
        <f t="shared" si="3"/>
        <v>-114096</v>
      </c>
      <c r="S34" s="481"/>
    </row>
    <row r="35" spans="1:19" ht="12.75">
      <c r="A35" s="190"/>
      <c r="B35" s="31" t="s">
        <v>28</v>
      </c>
      <c r="C35" s="31"/>
      <c r="D35" s="43">
        <v>-21500</v>
      </c>
      <c r="E35" s="35">
        <v>-43823</v>
      </c>
      <c r="F35" s="33">
        <v>-66143</v>
      </c>
      <c r="G35" s="269">
        <v>-95253</v>
      </c>
      <c r="H35" s="33">
        <v>-26636</v>
      </c>
      <c r="I35" s="35">
        <v>-53503</v>
      </c>
      <c r="J35" s="33">
        <v>-77069</v>
      </c>
      <c r="K35" s="40">
        <v>-120176</v>
      </c>
      <c r="L35" s="211">
        <v>-23053</v>
      </c>
      <c r="M35" s="476">
        <v>-48531</v>
      </c>
      <c r="N35" s="211">
        <v>-72089</v>
      </c>
      <c r="O35" s="40">
        <v>-100320</v>
      </c>
      <c r="P35" s="211">
        <v>-23620</v>
      </c>
      <c r="Q35" s="35">
        <v>-48242</v>
      </c>
      <c r="R35" s="211">
        <v>-68953</v>
      </c>
      <c r="S35" s="481"/>
    </row>
    <row r="36" spans="1:19" ht="12.75">
      <c r="A36" s="190"/>
      <c r="B36" s="31" t="s">
        <v>29</v>
      </c>
      <c r="C36" s="31"/>
      <c r="D36" s="43">
        <v>-29216</v>
      </c>
      <c r="E36" s="35">
        <v>-60734</v>
      </c>
      <c r="F36" s="33">
        <v>-90783</v>
      </c>
      <c r="G36" s="269">
        <v>-122249</v>
      </c>
      <c r="H36" s="33">
        <v>-28349</v>
      </c>
      <c r="I36" s="35">
        <v>-57168</v>
      </c>
      <c r="J36" s="33">
        <v>-85586</v>
      </c>
      <c r="K36" s="40">
        <v>-115595</v>
      </c>
      <c r="L36" s="211">
        <v>-27953</v>
      </c>
      <c r="M36" s="476">
        <v>-55637</v>
      </c>
      <c r="N36" s="211">
        <v>-79184</v>
      </c>
      <c r="O36" s="40">
        <v>-106120</v>
      </c>
      <c r="P36" s="211">
        <v>-24786</v>
      </c>
      <c r="Q36" s="35">
        <v>-50961</v>
      </c>
      <c r="R36" s="211">
        <v>-76337</v>
      </c>
      <c r="S36" s="481"/>
    </row>
    <row r="37" spans="1:19" ht="12.75">
      <c r="A37" s="191"/>
      <c r="B37" s="49" t="s">
        <v>30</v>
      </c>
      <c r="C37" s="54"/>
      <c r="D37" s="44">
        <v>-30444</v>
      </c>
      <c r="E37" s="58">
        <v>-64608</v>
      </c>
      <c r="F37" s="59">
        <v>-97635</v>
      </c>
      <c r="G37" s="270">
        <v>-133750</v>
      </c>
      <c r="H37" s="59">
        <v>-31892</v>
      </c>
      <c r="I37" s="58">
        <v>-63195</v>
      </c>
      <c r="J37" s="59">
        <v>-93673</v>
      </c>
      <c r="K37" s="166">
        <v>-135313</v>
      </c>
      <c r="L37" s="283">
        <v>-30877</v>
      </c>
      <c r="M37" s="474">
        <v>-64783</v>
      </c>
      <c r="N37" s="283">
        <v>-98156</v>
      </c>
      <c r="O37" s="60">
        <v>-136800</v>
      </c>
      <c r="P37" s="212">
        <v>-32413</v>
      </c>
      <c r="Q37" s="58">
        <v>-64905</v>
      </c>
      <c r="R37" s="212">
        <v>-95306</v>
      </c>
      <c r="S37" s="481"/>
    </row>
    <row r="38" spans="1:19" ht="12.75">
      <c r="A38" s="190"/>
      <c r="B38" s="31"/>
      <c r="C38" s="31"/>
      <c r="D38" s="43"/>
      <c r="E38" s="35"/>
      <c r="F38" s="33"/>
      <c r="G38" s="269"/>
      <c r="H38" s="33"/>
      <c r="I38" s="35"/>
      <c r="J38" s="33"/>
      <c r="K38" s="40"/>
      <c r="L38" s="211"/>
      <c r="M38" s="35"/>
      <c r="N38" s="33"/>
      <c r="O38" s="40"/>
      <c r="P38" s="211"/>
      <c r="Q38" s="35"/>
      <c r="R38" s="211"/>
      <c r="S38" s="61"/>
    </row>
    <row r="39" spans="1:19" ht="12.75">
      <c r="A39" s="188"/>
      <c r="B39" s="32" t="s">
        <v>31</v>
      </c>
      <c r="C39" s="31"/>
      <c r="D39" s="172">
        <f>+SUM(D34:D37)</f>
        <v>-117024</v>
      </c>
      <c r="E39" s="173">
        <f aca="true" t="shared" si="4" ref="E39:R39">+SUM(E34:E37)</f>
        <v>-244774</v>
      </c>
      <c r="F39" s="174">
        <f t="shared" si="4"/>
        <v>-382307</v>
      </c>
      <c r="G39" s="273">
        <f t="shared" si="4"/>
        <v>-534805</v>
      </c>
      <c r="H39" s="174">
        <f t="shared" si="4"/>
        <v>-126482</v>
      </c>
      <c r="I39" s="173">
        <f t="shared" si="4"/>
        <v>-256863</v>
      </c>
      <c r="J39" s="174">
        <f t="shared" si="4"/>
        <v>-386245</v>
      </c>
      <c r="K39" s="175">
        <f t="shared" si="4"/>
        <v>-548349</v>
      </c>
      <c r="L39" s="216">
        <f>+SUM(L34:L37)</f>
        <v>-121658</v>
      </c>
      <c r="M39" s="173">
        <f t="shared" si="4"/>
        <v>-247055</v>
      </c>
      <c r="N39" s="174">
        <f t="shared" si="4"/>
        <v>-368170</v>
      </c>
      <c r="O39" s="175">
        <f t="shared" si="4"/>
        <v>-510798</v>
      </c>
      <c r="P39" s="216">
        <f t="shared" si="4"/>
        <v>-119625</v>
      </c>
      <c r="Q39" s="173">
        <f t="shared" si="4"/>
        <v>-240371</v>
      </c>
      <c r="R39" s="216">
        <f t="shared" si="4"/>
        <v>-354692</v>
      </c>
      <c r="S39" s="481"/>
    </row>
    <row r="40" spans="1:19" ht="12.75">
      <c r="A40" s="194"/>
      <c r="B40" s="49"/>
      <c r="C40" s="49"/>
      <c r="D40" s="57"/>
      <c r="E40" s="58"/>
      <c r="F40" s="59"/>
      <c r="G40" s="270"/>
      <c r="H40" s="59"/>
      <c r="I40" s="58"/>
      <c r="J40" s="59"/>
      <c r="K40" s="60"/>
      <c r="L40" s="212"/>
      <c r="M40" s="58"/>
      <c r="N40" s="59"/>
      <c r="O40" s="60"/>
      <c r="P40" s="212"/>
      <c r="Q40" s="58"/>
      <c r="R40" s="212"/>
      <c r="S40" s="61"/>
    </row>
    <row r="41" spans="1:19" s="66" customFormat="1" ht="12.75">
      <c r="A41" s="188" t="s">
        <v>32</v>
      </c>
      <c r="B41" s="31"/>
      <c r="C41" s="31"/>
      <c r="D41" s="50">
        <f>+D29+D39</f>
        <v>34846</v>
      </c>
      <c r="E41" s="51">
        <f aca="true" t="shared" si="5" ref="E41:R41">+E29+E39</f>
        <v>68074</v>
      </c>
      <c r="F41" s="52">
        <f t="shared" si="5"/>
        <v>108035</v>
      </c>
      <c r="G41" s="273">
        <f t="shared" si="5"/>
        <v>136391</v>
      </c>
      <c r="H41" s="52">
        <f t="shared" si="5"/>
        <v>34643</v>
      </c>
      <c r="I41" s="51">
        <f t="shared" si="5"/>
        <v>71578</v>
      </c>
      <c r="J41" s="52">
        <f t="shared" si="5"/>
        <v>117399</v>
      </c>
      <c r="K41" s="53">
        <f t="shared" si="5"/>
        <v>128312</v>
      </c>
      <c r="L41" s="215">
        <f t="shared" si="5"/>
        <v>40982</v>
      </c>
      <c r="M41" s="51">
        <f t="shared" si="5"/>
        <v>88701</v>
      </c>
      <c r="N41" s="52">
        <f t="shared" si="5"/>
        <v>134664</v>
      </c>
      <c r="O41" s="53">
        <f t="shared" si="5"/>
        <v>162258</v>
      </c>
      <c r="P41" s="215">
        <f t="shared" si="5"/>
        <v>39784</v>
      </c>
      <c r="Q41" s="51">
        <f t="shared" si="5"/>
        <v>80133</v>
      </c>
      <c r="R41" s="215">
        <f t="shared" si="5"/>
        <v>125922</v>
      </c>
      <c r="S41" s="481"/>
    </row>
    <row r="42" spans="1:19" ht="12.75">
      <c r="A42" s="189"/>
      <c r="B42" s="31"/>
      <c r="C42" s="31"/>
      <c r="D42" s="43"/>
      <c r="E42" s="35"/>
      <c r="F42" s="33"/>
      <c r="G42" s="269"/>
      <c r="H42" s="33"/>
      <c r="I42" s="35"/>
      <c r="J42" s="33"/>
      <c r="K42" s="40"/>
      <c r="L42" s="213"/>
      <c r="M42" s="35"/>
      <c r="N42" s="33"/>
      <c r="O42" s="40"/>
      <c r="P42" s="213"/>
      <c r="Q42" s="35"/>
      <c r="R42" s="213"/>
      <c r="S42" s="61"/>
    </row>
    <row r="43" spans="1:19" ht="12.75">
      <c r="A43" s="190"/>
      <c r="B43" s="31" t="s">
        <v>33</v>
      </c>
      <c r="C43" s="195"/>
      <c r="D43" s="43">
        <v>-7736</v>
      </c>
      <c r="E43" s="35">
        <v>-16249</v>
      </c>
      <c r="F43" s="33">
        <v>-21622</v>
      </c>
      <c r="G43" s="269">
        <v>-25410</v>
      </c>
      <c r="H43" s="33">
        <v>-7161</v>
      </c>
      <c r="I43" s="35">
        <v>-14833</v>
      </c>
      <c r="J43" s="33">
        <v>-23133</v>
      </c>
      <c r="K43" s="40">
        <v>-29969</v>
      </c>
      <c r="L43" s="213">
        <v>-7980</v>
      </c>
      <c r="M43" s="35">
        <v>-12461</v>
      </c>
      <c r="N43" s="33">
        <v>-20696</v>
      </c>
      <c r="O43" s="40">
        <v>-30308</v>
      </c>
      <c r="P43" s="213">
        <v>-9742</v>
      </c>
      <c r="Q43" s="35">
        <v>-15262</v>
      </c>
      <c r="R43" s="213">
        <v>-25671</v>
      </c>
      <c r="S43" s="481"/>
    </row>
    <row r="44" spans="1:19" ht="12.75">
      <c r="A44" s="190"/>
      <c r="B44" s="31"/>
      <c r="C44" s="31"/>
      <c r="D44" s="43"/>
      <c r="E44" s="35"/>
      <c r="F44" s="33"/>
      <c r="G44" s="269"/>
      <c r="H44" s="33"/>
      <c r="I44" s="35"/>
      <c r="J44" s="33"/>
      <c r="K44" s="40"/>
      <c r="L44" s="213"/>
      <c r="M44" s="35"/>
      <c r="N44" s="33"/>
      <c r="O44" s="40"/>
      <c r="P44" s="213"/>
      <c r="Q44" s="35"/>
      <c r="R44" s="213"/>
      <c r="S44" s="61"/>
    </row>
    <row r="45" spans="1:19" ht="12.75">
      <c r="A45" s="191"/>
      <c r="B45" s="49" t="s">
        <v>34</v>
      </c>
      <c r="C45" s="54"/>
      <c r="D45" s="44">
        <v>-26</v>
      </c>
      <c r="E45" s="58">
        <v>443</v>
      </c>
      <c r="F45" s="59">
        <v>321</v>
      </c>
      <c r="G45" s="270">
        <v>703</v>
      </c>
      <c r="H45" s="59">
        <v>60</v>
      </c>
      <c r="I45" s="58">
        <v>521</v>
      </c>
      <c r="J45" s="59">
        <v>457</v>
      </c>
      <c r="K45" s="60">
        <v>934</v>
      </c>
      <c r="L45" s="212">
        <v>12</v>
      </c>
      <c r="M45" s="58">
        <v>545</v>
      </c>
      <c r="N45" s="59">
        <v>717</v>
      </c>
      <c r="O45" s="60">
        <v>1341</v>
      </c>
      <c r="P45" s="212">
        <v>-176</v>
      </c>
      <c r="Q45" s="58">
        <v>-141</v>
      </c>
      <c r="R45" s="212">
        <v>-116</v>
      </c>
      <c r="S45" s="481"/>
    </row>
    <row r="46" spans="1:19" ht="12.75">
      <c r="A46" s="189"/>
      <c r="B46" s="31"/>
      <c r="C46" s="31"/>
      <c r="D46" s="43"/>
      <c r="E46" s="35"/>
      <c r="F46" s="33"/>
      <c r="G46" s="269"/>
      <c r="H46" s="33"/>
      <c r="I46" s="35"/>
      <c r="J46" s="33"/>
      <c r="K46" s="40"/>
      <c r="L46" s="213"/>
      <c r="M46" s="35"/>
      <c r="N46" s="33"/>
      <c r="O46" s="40"/>
      <c r="P46" s="213"/>
      <c r="Q46" s="35"/>
      <c r="R46" s="213"/>
      <c r="S46" s="481"/>
    </row>
    <row r="47" spans="1:19" ht="12.75">
      <c r="A47" s="188" t="s">
        <v>35</v>
      </c>
      <c r="B47" s="31"/>
      <c r="C47" s="31"/>
      <c r="D47" s="176">
        <f>+D41+D43+D45</f>
        <v>27084</v>
      </c>
      <c r="E47" s="177">
        <f aca="true" t="shared" si="6" ref="E47:R47">+E41+E43+E45</f>
        <v>52268</v>
      </c>
      <c r="F47" s="178">
        <f t="shared" si="6"/>
        <v>86734</v>
      </c>
      <c r="G47" s="272">
        <f t="shared" si="6"/>
        <v>111684</v>
      </c>
      <c r="H47" s="178">
        <f t="shared" si="6"/>
        <v>27542</v>
      </c>
      <c r="I47" s="177">
        <f t="shared" si="6"/>
        <v>57266</v>
      </c>
      <c r="J47" s="178">
        <f t="shared" si="6"/>
        <v>94723</v>
      </c>
      <c r="K47" s="179">
        <f t="shared" si="6"/>
        <v>99277</v>
      </c>
      <c r="L47" s="214">
        <f t="shared" si="6"/>
        <v>33014</v>
      </c>
      <c r="M47" s="177">
        <f t="shared" si="6"/>
        <v>76785</v>
      </c>
      <c r="N47" s="178">
        <f t="shared" si="6"/>
        <v>114685</v>
      </c>
      <c r="O47" s="179">
        <f t="shared" si="6"/>
        <v>133291</v>
      </c>
      <c r="P47" s="214">
        <f t="shared" si="6"/>
        <v>29866</v>
      </c>
      <c r="Q47" s="177">
        <f t="shared" si="6"/>
        <v>64730</v>
      </c>
      <c r="R47" s="214">
        <f t="shared" si="6"/>
        <v>100135</v>
      </c>
      <c r="S47" s="481"/>
    </row>
    <row r="48" spans="1:19" ht="12.75">
      <c r="A48" s="189"/>
      <c r="B48" s="31"/>
      <c r="C48" s="31"/>
      <c r="D48" s="43"/>
      <c r="E48" s="35"/>
      <c r="F48" s="33"/>
      <c r="G48" s="269"/>
      <c r="H48" s="33"/>
      <c r="I48" s="35"/>
      <c r="J48" s="33"/>
      <c r="K48" s="40"/>
      <c r="L48" s="213"/>
      <c r="M48" s="35"/>
      <c r="N48" s="33"/>
      <c r="O48" s="40"/>
      <c r="P48" s="213"/>
      <c r="Q48" s="35"/>
      <c r="R48" s="213"/>
      <c r="S48" s="61"/>
    </row>
    <row r="49" spans="1:19" ht="12.75">
      <c r="A49" s="191"/>
      <c r="B49" s="49" t="s">
        <v>36</v>
      </c>
      <c r="C49" s="54"/>
      <c r="D49" s="44">
        <v>-5299</v>
      </c>
      <c r="E49" s="58">
        <v>-9816</v>
      </c>
      <c r="F49" s="59">
        <v>-16834</v>
      </c>
      <c r="G49" s="270">
        <v>-24220</v>
      </c>
      <c r="H49" s="59">
        <v>-8879</v>
      </c>
      <c r="I49" s="58">
        <v>-16831</v>
      </c>
      <c r="J49" s="59">
        <v>-24855</v>
      </c>
      <c r="K49" s="60">
        <v>-26221</v>
      </c>
      <c r="L49" s="212">
        <v>-7426</v>
      </c>
      <c r="M49" s="58">
        <v>-16885</v>
      </c>
      <c r="N49" s="59">
        <v>-24020</v>
      </c>
      <c r="O49" s="60">
        <v>-27698</v>
      </c>
      <c r="P49" s="212">
        <v>-5463</v>
      </c>
      <c r="Q49" s="58">
        <v>-11430</v>
      </c>
      <c r="R49" s="212">
        <v>-19684</v>
      </c>
      <c r="S49" s="481"/>
    </row>
    <row r="50" spans="1:19" ht="12.75">
      <c r="A50" s="189"/>
      <c r="B50" s="31"/>
      <c r="C50" s="31"/>
      <c r="D50" s="43"/>
      <c r="E50" s="35"/>
      <c r="F50" s="33"/>
      <c r="G50" s="269"/>
      <c r="H50" s="33"/>
      <c r="I50" s="35"/>
      <c r="J50" s="33"/>
      <c r="K50" s="40"/>
      <c r="L50" s="213"/>
      <c r="M50" s="35"/>
      <c r="N50" s="33"/>
      <c r="O50" s="40"/>
      <c r="P50" s="213"/>
      <c r="Q50" s="35"/>
      <c r="R50" s="213"/>
      <c r="S50" s="61"/>
    </row>
    <row r="51" spans="1:19" s="66" customFormat="1" ht="12.75">
      <c r="A51" s="188" t="s">
        <v>37</v>
      </c>
      <c r="B51" s="32"/>
      <c r="C51" s="32"/>
      <c r="D51" s="121">
        <f>+D47+D49</f>
        <v>21785</v>
      </c>
      <c r="E51" s="122">
        <f aca="true" t="shared" si="7" ref="E51:R51">+E47+E49</f>
        <v>42452</v>
      </c>
      <c r="F51" s="123">
        <f t="shared" si="7"/>
        <v>69900</v>
      </c>
      <c r="G51" s="272">
        <f t="shared" si="7"/>
        <v>87464</v>
      </c>
      <c r="H51" s="123">
        <f t="shared" si="7"/>
        <v>18663</v>
      </c>
      <c r="I51" s="122">
        <f t="shared" si="7"/>
        <v>40435</v>
      </c>
      <c r="J51" s="123">
        <f t="shared" si="7"/>
        <v>69868</v>
      </c>
      <c r="K51" s="124">
        <f t="shared" si="7"/>
        <v>73056</v>
      </c>
      <c r="L51" s="215">
        <f t="shared" si="7"/>
        <v>25588</v>
      </c>
      <c r="M51" s="122">
        <f t="shared" si="7"/>
        <v>59900</v>
      </c>
      <c r="N51" s="123">
        <f t="shared" si="7"/>
        <v>90665</v>
      </c>
      <c r="O51" s="124">
        <f t="shared" si="7"/>
        <v>105593</v>
      </c>
      <c r="P51" s="215">
        <f t="shared" si="7"/>
        <v>24403</v>
      </c>
      <c r="Q51" s="122">
        <f t="shared" si="7"/>
        <v>53300</v>
      </c>
      <c r="R51" s="215">
        <f t="shared" si="7"/>
        <v>80451</v>
      </c>
      <c r="S51" s="481"/>
    </row>
    <row r="52" spans="1:19" ht="5.25" customHeight="1">
      <c r="A52" s="189"/>
      <c r="B52" s="31"/>
      <c r="C52" s="31"/>
      <c r="D52" s="45"/>
      <c r="E52" s="36"/>
      <c r="F52" s="34"/>
      <c r="G52" s="271"/>
      <c r="H52" s="34"/>
      <c r="I52" s="36"/>
      <c r="J52" s="34"/>
      <c r="K52" s="41"/>
      <c r="L52" s="213"/>
      <c r="M52" s="36"/>
      <c r="N52" s="34"/>
      <c r="O52" s="41"/>
      <c r="P52" s="213"/>
      <c r="Q52" s="36"/>
      <c r="R52" s="213"/>
      <c r="S52" s="61"/>
    </row>
    <row r="53" spans="1:19" ht="12.75">
      <c r="A53" s="189"/>
      <c r="B53" s="31"/>
      <c r="C53" s="31"/>
      <c r="D53" s="45"/>
      <c r="E53" s="36"/>
      <c r="F53" s="34"/>
      <c r="G53" s="271"/>
      <c r="H53" s="34"/>
      <c r="I53" s="36"/>
      <c r="J53" s="34"/>
      <c r="K53" s="41"/>
      <c r="L53" s="213"/>
      <c r="M53" s="36"/>
      <c r="N53" s="34"/>
      <c r="O53" s="41"/>
      <c r="P53" s="213"/>
      <c r="Q53" s="36"/>
      <c r="R53" s="213"/>
      <c r="S53" s="61"/>
    </row>
    <row r="54" spans="1:19" s="66" customFormat="1" ht="12.75">
      <c r="A54" s="188" t="s">
        <v>38</v>
      </c>
      <c r="B54" s="32"/>
      <c r="C54" s="32"/>
      <c r="D54" s="50">
        <v>18948</v>
      </c>
      <c r="E54" s="51">
        <v>36926</v>
      </c>
      <c r="F54" s="52">
        <v>60297</v>
      </c>
      <c r="G54" s="273">
        <v>75453</v>
      </c>
      <c r="H54" s="52">
        <v>15899</v>
      </c>
      <c r="I54" s="51">
        <v>34165</v>
      </c>
      <c r="J54" s="52">
        <v>59422</v>
      </c>
      <c r="K54" s="53">
        <v>60155</v>
      </c>
      <c r="L54" s="215">
        <v>22172</v>
      </c>
      <c r="M54" s="51">
        <v>53669</v>
      </c>
      <c r="N54" s="52">
        <v>80381</v>
      </c>
      <c r="O54" s="53">
        <v>93008</v>
      </c>
      <c r="P54" s="215">
        <v>21540</v>
      </c>
      <c r="Q54" s="51">
        <v>44672</v>
      </c>
      <c r="R54" s="215">
        <v>67435</v>
      </c>
      <c r="S54" s="481"/>
    </row>
    <row r="55" spans="1:19" ht="12.75">
      <c r="A55" s="189" t="s">
        <v>39</v>
      </c>
      <c r="B55" s="195"/>
      <c r="C55" s="31"/>
      <c r="D55" s="44">
        <v>2837</v>
      </c>
      <c r="E55" s="58">
        <v>5526</v>
      </c>
      <c r="F55" s="59">
        <v>9603</v>
      </c>
      <c r="G55" s="270">
        <v>12011</v>
      </c>
      <c r="H55" s="59">
        <v>2764</v>
      </c>
      <c r="I55" s="58">
        <v>6270</v>
      </c>
      <c r="J55" s="59">
        <v>10446</v>
      </c>
      <c r="K55" s="60">
        <v>12901</v>
      </c>
      <c r="L55" s="212">
        <v>3416</v>
      </c>
      <c r="M55" s="58">
        <v>6231</v>
      </c>
      <c r="N55" s="59">
        <v>10284</v>
      </c>
      <c r="O55" s="60">
        <v>12585</v>
      </c>
      <c r="P55" s="212">
        <v>2863</v>
      </c>
      <c r="Q55" s="58">
        <v>8628</v>
      </c>
      <c r="R55" s="212">
        <v>13016</v>
      </c>
      <c r="S55" s="481"/>
    </row>
    <row r="56" spans="1:19" ht="13.5" thickBot="1">
      <c r="A56" s="196"/>
      <c r="B56" s="55"/>
      <c r="C56" s="56"/>
      <c r="D56" s="46">
        <f>+D54+D55</f>
        <v>21785</v>
      </c>
      <c r="E56" s="160">
        <f aca="true" t="shared" si="8" ref="E56:R56">+E54+E55</f>
        <v>42452</v>
      </c>
      <c r="F56" s="165">
        <f t="shared" si="8"/>
        <v>69900</v>
      </c>
      <c r="G56" s="274">
        <f t="shared" si="8"/>
        <v>87464</v>
      </c>
      <c r="H56" s="165">
        <f t="shared" si="8"/>
        <v>18663</v>
      </c>
      <c r="I56" s="160">
        <f t="shared" si="8"/>
        <v>40435</v>
      </c>
      <c r="J56" s="165">
        <f t="shared" si="8"/>
        <v>69868</v>
      </c>
      <c r="K56" s="167">
        <f t="shared" si="8"/>
        <v>73056</v>
      </c>
      <c r="L56" s="217">
        <f t="shared" si="8"/>
        <v>25588</v>
      </c>
      <c r="M56" s="160">
        <f t="shared" si="8"/>
        <v>59900</v>
      </c>
      <c r="N56" s="165">
        <f t="shared" si="8"/>
        <v>90665</v>
      </c>
      <c r="O56" s="167">
        <f t="shared" si="8"/>
        <v>105593</v>
      </c>
      <c r="P56" s="217">
        <f t="shared" si="8"/>
        <v>24403</v>
      </c>
      <c r="Q56" s="160">
        <f t="shared" si="8"/>
        <v>53300</v>
      </c>
      <c r="R56" s="217">
        <f t="shared" si="8"/>
        <v>80451</v>
      </c>
      <c r="S56" s="481"/>
    </row>
    <row r="57" spans="1:19" ht="13.5" thickTop="1">
      <c r="A57" s="197"/>
      <c r="B57" s="5"/>
      <c r="C57" s="25"/>
      <c r="D57" s="45"/>
      <c r="E57" s="36"/>
      <c r="F57" s="34"/>
      <c r="G57" s="271"/>
      <c r="H57" s="34"/>
      <c r="I57" s="36"/>
      <c r="J57" s="34"/>
      <c r="K57" s="41"/>
      <c r="L57" s="213"/>
      <c r="M57" s="36"/>
      <c r="N57" s="34"/>
      <c r="O57" s="41"/>
      <c r="P57" s="213"/>
      <c r="Q57" s="36"/>
      <c r="R57" s="213"/>
      <c r="S57" s="61"/>
    </row>
    <row r="58" spans="1:19" ht="12.75">
      <c r="A58" s="198" t="s">
        <v>1</v>
      </c>
      <c r="B58" s="199"/>
      <c r="C58" s="29"/>
      <c r="D58" s="43">
        <f aca="true" t="shared" si="9" ref="D58:O58">+D41-D36</f>
        <v>64062</v>
      </c>
      <c r="E58" s="35">
        <f t="shared" si="9"/>
        <v>128808</v>
      </c>
      <c r="F58" s="33">
        <f t="shared" si="9"/>
        <v>198818</v>
      </c>
      <c r="G58" s="269">
        <f t="shared" si="9"/>
        <v>258640</v>
      </c>
      <c r="H58" s="33">
        <f t="shared" si="9"/>
        <v>62992</v>
      </c>
      <c r="I58" s="35">
        <f t="shared" si="9"/>
        <v>128746</v>
      </c>
      <c r="J58" s="33">
        <f t="shared" si="9"/>
        <v>202985</v>
      </c>
      <c r="K58" s="40">
        <f t="shared" si="9"/>
        <v>243907</v>
      </c>
      <c r="L58" s="33">
        <f>+L41-L36</f>
        <v>68935</v>
      </c>
      <c r="M58" s="35">
        <f t="shared" si="9"/>
        <v>144338</v>
      </c>
      <c r="N58" s="33">
        <f t="shared" si="9"/>
        <v>213848</v>
      </c>
      <c r="O58" s="40">
        <f t="shared" si="9"/>
        <v>268378</v>
      </c>
      <c r="P58" s="33">
        <f>+P41-P36</f>
        <v>64570</v>
      </c>
      <c r="Q58" s="35">
        <f>+Q41-Q36</f>
        <v>131094</v>
      </c>
      <c r="R58" s="33">
        <f>+R41-R36</f>
        <v>202259</v>
      </c>
      <c r="S58" s="481"/>
    </row>
    <row r="59" spans="1:19" ht="12.75">
      <c r="A59" s="200" t="s">
        <v>3</v>
      </c>
      <c r="B59" s="162"/>
      <c r="C59" s="164"/>
      <c r="D59" s="201">
        <f aca="true" t="shared" si="10" ref="D59:R59">+D58/D29</f>
        <v>0.42182129452821493</v>
      </c>
      <c r="E59" s="202">
        <f t="shared" si="10"/>
        <v>0.41172710070065976</v>
      </c>
      <c r="F59" s="203">
        <f t="shared" si="10"/>
        <v>0.4054680202797231</v>
      </c>
      <c r="G59" s="275">
        <f t="shared" si="10"/>
        <v>0.385341986543424</v>
      </c>
      <c r="H59" s="203">
        <f t="shared" si="10"/>
        <v>0.3909511249030256</v>
      </c>
      <c r="I59" s="202">
        <f t="shared" si="10"/>
        <v>0.3919912556593117</v>
      </c>
      <c r="J59" s="203">
        <f t="shared" si="10"/>
        <v>0.40303269769916844</v>
      </c>
      <c r="K59" s="204">
        <f t="shared" si="10"/>
        <v>0.3604567131842976</v>
      </c>
      <c r="L59" s="203">
        <f t="shared" si="10"/>
        <v>0.4238502213477619</v>
      </c>
      <c r="M59" s="202">
        <f t="shared" si="10"/>
        <v>0.4298895626585973</v>
      </c>
      <c r="N59" s="203">
        <f t="shared" si="10"/>
        <v>0.4252854818886551</v>
      </c>
      <c r="O59" s="204">
        <f t="shared" si="10"/>
        <v>0.39874542385774736</v>
      </c>
      <c r="P59" s="203">
        <f t="shared" si="10"/>
        <v>0.40505868551963814</v>
      </c>
      <c r="Q59" s="202">
        <f t="shared" si="10"/>
        <v>0.4090245363552405</v>
      </c>
      <c r="R59" s="203">
        <f t="shared" si="10"/>
        <v>0.4208345990753494</v>
      </c>
      <c r="S59" s="481"/>
    </row>
    <row r="60" spans="1:9" ht="12.75">
      <c r="A60" s="63"/>
      <c r="E60" s="145"/>
      <c r="F60" s="145"/>
      <c r="G60" s="276"/>
      <c r="I60" s="144"/>
    </row>
    <row r="61" spans="1:6" ht="12.75">
      <c r="A61" s="63"/>
      <c r="F61" s="143"/>
    </row>
    <row r="62" spans="1:3" ht="12.75">
      <c r="A62" s="63"/>
      <c r="B62" s="63"/>
      <c r="C62" s="63"/>
    </row>
    <row r="63" ht="12.75">
      <c r="C63" s="63"/>
    </row>
    <row r="64" ht="12.75">
      <c r="C64" s="64"/>
    </row>
    <row r="65" ht="12.75">
      <c r="C65" s="64"/>
    </row>
    <row r="66" ht="12.75">
      <c r="C66" s="64"/>
    </row>
    <row r="67" ht="12.75">
      <c r="C67" s="64"/>
    </row>
    <row r="68" ht="12.75">
      <c r="C68" s="64"/>
    </row>
    <row r="69" ht="12.75">
      <c r="C69" s="64"/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  <row r="75" ht="12.75">
      <c r="C75" s="64"/>
    </row>
    <row r="76" ht="12.75">
      <c r="C76" s="64"/>
    </row>
    <row r="77" ht="12.75">
      <c r="C77" s="64"/>
    </row>
    <row r="78" ht="12.75">
      <c r="C78" s="64"/>
    </row>
    <row r="79" ht="12.75">
      <c r="C79" s="64"/>
    </row>
    <row r="80" ht="12.75">
      <c r="C80" s="64"/>
    </row>
    <row r="81" ht="12.75">
      <c r="C81" s="64"/>
    </row>
    <row r="82" ht="12.75">
      <c r="C82" s="64"/>
    </row>
    <row r="83" ht="12.75">
      <c r="C83" s="64"/>
    </row>
    <row r="84" ht="12.75">
      <c r="C84" s="64"/>
    </row>
    <row r="85" ht="12.75">
      <c r="C85" s="64"/>
    </row>
    <row r="86" ht="12.75">
      <c r="C86" s="64"/>
    </row>
    <row r="87" ht="12.75">
      <c r="C87" s="64"/>
    </row>
    <row r="88" ht="12.75">
      <c r="C88" s="64"/>
    </row>
    <row r="89" ht="12.75">
      <c r="C89" s="64"/>
    </row>
    <row r="90" ht="12.75">
      <c r="C90" s="64"/>
    </row>
    <row r="91" ht="12.75">
      <c r="C91" s="64"/>
    </row>
    <row r="92" ht="12.75">
      <c r="C92" s="64"/>
    </row>
    <row r="93" ht="12.75">
      <c r="C93" s="64"/>
    </row>
    <row r="94" ht="12.75">
      <c r="C94" s="64"/>
    </row>
    <row r="95" ht="12.75">
      <c r="C95" s="64"/>
    </row>
    <row r="96" ht="12.75">
      <c r="C96" s="64"/>
    </row>
    <row r="97" ht="12.75">
      <c r="C97" s="64"/>
    </row>
    <row r="98" ht="12.75">
      <c r="C98" s="64"/>
    </row>
    <row r="99" ht="12.75">
      <c r="C99" s="64"/>
    </row>
    <row r="100" ht="12.75">
      <c r="C100" s="64"/>
    </row>
    <row r="101" ht="12.75">
      <c r="C101" s="64"/>
    </row>
    <row r="102" ht="12.75">
      <c r="C102" s="64"/>
    </row>
    <row r="103" ht="12.75">
      <c r="C103" s="64"/>
    </row>
    <row r="104" ht="12.75">
      <c r="C104" s="64"/>
    </row>
    <row r="105" ht="12.75">
      <c r="C105" s="64"/>
    </row>
    <row r="106" ht="12.75">
      <c r="C106" s="64"/>
    </row>
    <row r="107" ht="12.75">
      <c r="C107" s="64"/>
    </row>
    <row r="108" ht="12.75">
      <c r="C108" s="64"/>
    </row>
    <row r="109" ht="12.75">
      <c r="C109" s="64"/>
    </row>
    <row r="110" ht="12.75">
      <c r="C110" s="64"/>
    </row>
    <row r="111" ht="12.75">
      <c r="C111" s="64"/>
    </row>
    <row r="112" ht="12.75">
      <c r="C112" s="64"/>
    </row>
    <row r="113" ht="12.75">
      <c r="C113" s="64"/>
    </row>
  </sheetData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0"/>
  <sheetViews>
    <sheetView zoomScaleSheetLayoutView="50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140625" defaultRowHeight="12.75"/>
  <cols>
    <col min="1" max="2" width="5.7109375" style="98" customWidth="1"/>
    <col min="3" max="3" width="41.28125" style="98" customWidth="1"/>
    <col min="4" max="6" width="12.7109375" style="98" customWidth="1"/>
    <col min="7" max="7" width="14.00390625" style="98" bestFit="1" customWidth="1"/>
    <col min="8" max="10" width="12.7109375" style="98" customWidth="1"/>
    <col min="11" max="11" width="12.7109375" style="99" customWidth="1"/>
    <col min="12" max="12" width="12.57421875" style="98" customWidth="1"/>
    <col min="13" max="15" width="12.7109375" style="98" customWidth="1"/>
    <col min="16" max="16" width="12.57421875" style="98" customWidth="1"/>
    <col min="17" max="18" width="12.7109375" style="98" customWidth="1"/>
    <col min="19" max="16384" width="9.140625" style="98" customWidth="1"/>
  </cols>
  <sheetData>
    <row r="1" spans="1:18" ht="12.75">
      <c r="A1" s="12" t="s">
        <v>5</v>
      </c>
      <c r="B1" s="157"/>
      <c r="C1" s="158"/>
      <c r="D1" s="132">
        <v>2006</v>
      </c>
      <c r="E1" s="236">
        <v>2006</v>
      </c>
      <c r="F1" s="236">
        <v>2006</v>
      </c>
      <c r="G1" s="237">
        <v>2006</v>
      </c>
      <c r="H1" s="236">
        <v>2007</v>
      </c>
      <c r="I1" s="236">
        <v>2007</v>
      </c>
      <c r="J1" s="236">
        <v>2007</v>
      </c>
      <c r="K1" s="237">
        <v>2007</v>
      </c>
      <c r="L1" s="236">
        <v>2008</v>
      </c>
      <c r="M1" s="236">
        <v>2008</v>
      </c>
      <c r="N1" s="236">
        <v>2008</v>
      </c>
      <c r="O1" s="237">
        <v>2008</v>
      </c>
      <c r="P1" s="236">
        <v>2009</v>
      </c>
      <c r="Q1" s="236">
        <v>2009</v>
      </c>
      <c r="R1" s="236">
        <v>2009</v>
      </c>
    </row>
    <row r="2" spans="1:18" ht="12.75">
      <c r="A2" s="153" t="s">
        <v>40</v>
      </c>
      <c r="B2" s="12"/>
      <c r="C2" s="12"/>
      <c r="D2" s="115" t="s">
        <v>41</v>
      </c>
      <c r="E2" s="238" t="s">
        <v>42</v>
      </c>
      <c r="F2" s="239" t="s">
        <v>43</v>
      </c>
      <c r="G2" s="240" t="s">
        <v>44</v>
      </c>
      <c r="H2" s="238" t="s">
        <v>41</v>
      </c>
      <c r="I2" s="238" t="s">
        <v>42</v>
      </c>
      <c r="J2" s="239" t="s">
        <v>43</v>
      </c>
      <c r="K2" s="240" t="s">
        <v>44</v>
      </c>
      <c r="L2" s="238" t="s">
        <v>41</v>
      </c>
      <c r="M2" s="238" t="s">
        <v>42</v>
      </c>
      <c r="N2" s="239" t="s">
        <v>43</v>
      </c>
      <c r="O2" s="241" t="s">
        <v>44</v>
      </c>
      <c r="P2" s="238" t="s">
        <v>41</v>
      </c>
      <c r="Q2" s="238" t="s">
        <v>42</v>
      </c>
      <c r="R2" s="239" t="s">
        <v>43</v>
      </c>
    </row>
    <row r="3" spans="1:18" ht="12.75">
      <c r="A3" s="153"/>
      <c r="B3" s="12"/>
      <c r="C3" s="12"/>
      <c r="D3" s="115"/>
      <c r="E3" s="238"/>
      <c r="F3" s="238"/>
      <c r="G3" s="242"/>
      <c r="H3" s="238"/>
      <c r="I3" s="238"/>
      <c r="J3" s="238"/>
      <c r="K3" s="218"/>
      <c r="L3" s="238"/>
      <c r="M3" s="238"/>
      <c r="N3" s="238"/>
      <c r="O3" s="262" t="s">
        <v>107</v>
      </c>
      <c r="P3" s="238"/>
      <c r="Q3" s="238"/>
      <c r="R3" s="238"/>
    </row>
    <row r="4" spans="1:18" ht="12.75">
      <c r="A4" s="154" t="s">
        <v>11</v>
      </c>
      <c r="B4" s="107"/>
      <c r="C4" s="107"/>
      <c r="D4" s="116" t="s">
        <v>12</v>
      </c>
      <c r="E4" s="243" t="s">
        <v>12</v>
      </c>
      <c r="F4" s="243" t="s">
        <v>12</v>
      </c>
      <c r="G4" s="242" t="s">
        <v>108</v>
      </c>
      <c r="H4" s="244" t="s">
        <v>12</v>
      </c>
      <c r="I4" s="244" t="s">
        <v>12</v>
      </c>
      <c r="J4" s="244" t="s">
        <v>12</v>
      </c>
      <c r="K4" s="242" t="s">
        <v>108</v>
      </c>
      <c r="L4" s="244" t="s">
        <v>12</v>
      </c>
      <c r="M4" s="244" t="s">
        <v>12</v>
      </c>
      <c r="N4" s="244" t="s">
        <v>12</v>
      </c>
      <c r="O4" s="242" t="s">
        <v>108</v>
      </c>
      <c r="P4" s="244" t="s">
        <v>12</v>
      </c>
      <c r="Q4" s="244" t="s">
        <v>12</v>
      </c>
      <c r="R4" s="244" t="s">
        <v>12</v>
      </c>
    </row>
    <row r="5" spans="1:18" ht="8.25" customHeight="1">
      <c r="A5" s="155"/>
      <c r="B5" s="103"/>
      <c r="C5" s="104"/>
      <c r="D5" s="117"/>
      <c r="E5" s="245"/>
      <c r="F5" s="246"/>
      <c r="G5" s="247"/>
      <c r="H5" s="248"/>
      <c r="I5" s="249"/>
      <c r="J5" s="250"/>
      <c r="K5" s="247"/>
      <c r="L5" s="99"/>
      <c r="M5" s="249"/>
      <c r="N5" s="250"/>
      <c r="O5" s="247"/>
      <c r="P5" s="99"/>
      <c r="Q5" s="249"/>
      <c r="R5" s="250"/>
    </row>
    <row r="6" spans="1:18" ht="12.75">
      <c r="A6" s="156" t="s">
        <v>45</v>
      </c>
      <c r="B6" s="105"/>
      <c r="C6" s="105"/>
      <c r="D6" s="118"/>
      <c r="E6" s="105"/>
      <c r="F6" s="101"/>
      <c r="G6" s="146"/>
      <c r="H6" s="151"/>
      <c r="I6" s="149"/>
      <c r="J6" s="151"/>
      <c r="K6" s="146"/>
      <c r="L6" s="99"/>
      <c r="M6" s="149"/>
      <c r="N6" s="151"/>
      <c r="O6" s="146"/>
      <c r="P6" s="99"/>
      <c r="Q6" s="149"/>
      <c r="R6" s="151"/>
    </row>
    <row r="7" spans="1:18" ht="6.75" customHeight="1">
      <c r="A7" s="149"/>
      <c r="B7" s="105"/>
      <c r="C7" s="105"/>
      <c r="D7" s="119"/>
      <c r="E7" s="113"/>
      <c r="F7" s="131"/>
      <c r="G7" s="147"/>
      <c r="H7" s="152"/>
      <c r="I7" s="150"/>
      <c r="J7" s="152"/>
      <c r="K7" s="147"/>
      <c r="L7" s="99"/>
      <c r="M7" s="150"/>
      <c r="N7" s="152"/>
      <c r="O7" s="147"/>
      <c r="P7" s="99"/>
      <c r="Q7" s="150"/>
      <c r="R7" s="152"/>
    </row>
    <row r="8" spans="1:18" ht="12.75">
      <c r="A8" s="105"/>
      <c r="B8" s="109" t="s">
        <v>46</v>
      </c>
      <c r="C8" s="105"/>
      <c r="D8" s="119"/>
      <c r="E8" s="113"/>
      <c r="F8" s="131"/>
      <c r="G8" s="147"/>
      <c r="H8" s="152"/>
      <c r="I8" s="150"/>
      <c r="J8" s="152"/>
      <c r="K8" s="147"/>
      <c r="L8" s="99"/>
      <c r="M8" s="150"/>
      <c r="N8" s="152"/>
      <c r="O8" s="147"/>
      <c r="P8" s="99"/>
      <c r="Q8" s="150"/>
      <c r="R8" s="152"/>
    </row>
    <row r="9" spans="1:18" ht="8.25" customHeight="1">
      <c r="A9" s="105"/>
      <c r="B9" s="105"/>
      <c r="C9" s="105"/>
      <c r="D9" s="118"/>
      <c r="E9" s="105"/>
      <c r="F9" s="101"/>
      <c r="G9" s="146"/>
      <c r="H9" s="151"/>
      <c r="I9" s="149"/>
      <c r="J9" s="151"/>
      <c r="K9" s="146"/>
      <c r="L9" s="99"/>
      <c r="M9" s="149"/>
      <c r="N9" s="151"/>
      <c r="O9" s="146"/>
      <c r="P9" s="151"/>
      <c r="Q9" s="149"/>
      <c r="R9" s="151"/>
    </row>
    <row r="10" spans="1:19" ht="12.75">
      <c r="A10" s="105"/>
      <c r="B10" s="105"/>
      <c r="C10" s="105" t="s">
        <v>47</v>
      </c>
      <c r="D10" s="403">
        <f>56517-22051</f>
        <v>34466</v>
      </c>
      <c r="E10" s="404">
        <v>41710</v>
      </c>
      <c r="F10" s="405">
        <v>50930</v>
      </c>
      <c r="G10" s="406">
        <v>60207</v>
      </c>
      <c r="H10" s="407">
        <v>83352</v>
      </c>
      <c r="I10" s="408">
        <v>95937</v>
      </c>
      <c r="J10" s="407">
        <v>94190</v>
      </c>
      <c r="K10" s="406">
        <v>47666</v>
      </c>
      <c r="L10" s="407">
        <v>79088</v>
      </c>
      <c r="M10" s="408">
        <v>62661</v>
      </c>
      <c r="N10" s="407">
        <v>69731</v>
      </c>
      <c r="O10" s="406">
        <v>66680</v>
      </c>
      <c r="P10" s="407">
        <v>68014</v>
      </c>
      <c r="Q10" s="408">
        <v>51684</v>
      </c>
      <c r="R10" s="407">
        <v>51813</v>
      </c>
      <c r="S10" s="429"/>
    </row>
    <row r="11" spans="1:19" ht="12.75">
      <c r="A11" s="105"/>
      <c r="B11" s="105"/>
      <c r="C11" s="105" t="s">
        <v>48</v>
      </c>
      <c r="D11" s="403">
        <v>71713</v>
      </c>
      <c r="E11" s="404">
        <v>80668</v>
      </c>
      <c r="F11" s="405">
        <v>83363</v>
      </c>
      <c r="G11" s="406">
        <v>102390</v>
      </c>
      <c r="H11" s="407">
        <v>87414</v>
      </c>
      <c r="I11" s="408">
        <v>94170</v>
      </c>
      <c r="J11" s="407">
        <v>94237</v>
      </c>
      <c r="K11" s="406">
        <v>103576</v>
      </c>
      <c r="L11" s="407">
        <v>94325</v>
      </c>
      <c r="M11" s="408">
        <v>92419</v>
      </c>
      <c r="N11" s="407">
        <v>94082</v>
      </c>
      <c r="O11" s="406">
        <v>101895</v>
      </c>
      <c r="P11" s="407">
        <v>102025</v>
      </c>
      <c r="Q11" s="408">
        <v>108541</v>
      </c>
      <c r="R11" s="407">
        <v>105480</v>
      </c>
      <c r="S11" s="429"/>
    </row>
    <row r="12" spans="1:19" ht="12.75">
      <c r="A12" s="105"/>
      <c r="B12" s="105"/>
      <c r="C12" s="105" t="s">
        <v>118</v>
      </c>
      <c r="D12" s="403">
        <f>1850+22051</f>
        <v>23901</v>
      </c>
      <c r="E12" s="404">
        <v>15200</v>
      </c>
      <c r="F12" s="405">
        <v>23572</v>
      </c>
      <c r="G12" s="406">
        <v>21064</v>
      </c>
      <c r="H12" s="407">
        <v>8680</v>
      </c>
      <c r="I12" s="408">
        <v>5489</v>
      </c>
      <c r="J12" s="407">
        <v>7543</v>
      </c>
      <c r="K12" s="406">
        <v>63431</v>
      </c>
      <c r="L12" s="407">
        <v>41812</v>
      </c>
      <c r="M12" s="408">
        <v>55773</v>
      </c>
      <c r="N12" s="407">
        <v>50747</v>
      </c>
      <c r="O12" s="406">
        <v>68498</v>
      </c>
      <c r="P12" s="407">
        <v>91627</v>
      </c>
      <c r="Q12" s="408">
        <v>71585</v>
      </c>
      <c r="R12" s="407">
        <v>86447</v>
      </c>
      <c r="S12" s="429"/>
    </row>
    <row r="13" spans="1:19" ht="12.75">
      <c r="A13" s="105"/>
      <c r="B13" s="105"/>
      <c r="C13" s="105" t="s">
        <v>119</v>
      </c>
      <c r="D13" s="403">
        <v>1122</v>
      </c>
      <c r="E13" s="404">
        <v>2916</v>
      </c>
      <c r="F13" s="405">
        <v>4515</v>
      </c>
      <c r="G13" s="406">
        <v>6735</v>
      </c>
      <c r="H13" s="407">
        <v>7622</v>
      </c>
      <c r="I13" s="408">
        <v>116</v>
      </c>
      <c r="J13" s="407">
        <v>139</v>
      </c>
      <c r="K13" s="406">
        <v>1857</v>
      </c>
      <c r="L13" s="407">
        <v>3430</v>
      </c>
      <c r="M13" s="408">
        <v>1398</v>
      </c>
      <c r="N13" s="407">
        <v>3144</v>
      </c>
      <c r="O13" s="406">
        <v>2676</v>
      </c>
      <c r="P13" s="407">
        <v>4256</v>
      </c>
      <c r="Q13" s="408">
        <v>2278</v>
      </c>
      <c r="R13" s="407">
        <v>4955</v>
      </c>
      <c r="S13" s="429"/>
    </row>
    <row r="14" spans="1:19" ht="12.75">
      <c r="A14" s="105"/>
      <c r="B14" s="105"/>
      <c r="C14" s="105" t="s">
        <v>49</v>
      </c>
      <c r="D14" s="403">
        <v>10342</v>
      </c>
      <c r="E14" s="404">
        <v>11440</v>
      </c>
      <c r="F14" s="405">
        <v>11113</v>
      </c>
      <c r="G14" s="406">
        <v>10460</v>
      </c>
      <c r="H14" s="407">
        <v>10332</v>
      </c>
      <c r="I14" s="408">
        <v>12177</v>
      </c>
      <c r="J14" s="407">
        <v>10390</v>
      </c>
      <c r="K14" s="406">
        <v>10652</v>
      </c>
      <c r="L14" s="407">
        <v>10882</v>
      </c>
      <c r="M14" s="408">
        <v>10383</v>
      </c>
      <c r="N14" s="407">
        <v>12587</v>
      </c>
      <c r="O14" s="406">
        <v>13291</v>
      </c>
      <c r="P14" s="407">
        <v>11500</v>
      </c>
      <c r="Q14" s="408">
        <v>11785</v>
      </c>
      <c r="R14" s="407">
        <v>10041</v>
      </c>
      <c r="S14" s="429"/>
    </row>
    <row r="15" spans="1:19" ht="12.75">
      <c r="A15" s="108"/>
      <c r="B15" s="108"/>
      <c r="C15" s="108" t="s">
        <v>120</v>
      </c>
      <c r="D15" s="409">
        <v>20981</v>
      </c>
      <c r="E15" s="410">
        <v>23591</v>
      </c>
      <c r="F15" s="411">
        <v>22897</v>
      </c>
      <c r="G15" s="412">
        <v>6825</v>
      </c>
      <c r="H15" s="411">
        <v>26786</v>
      </c>
      <c r="I15" s="410">
        <v>14995</v>
      </c>
      <c r="J15" s="411">
        <v>13506</v>
      </c>
      <c r="K15" s="412">
        <v>4393</v>
      </c>
      <c r="L15" s="411">
        <v>16133</v>
      </c>
      <c r="M15" s="410">
        <v>15830</v>
      </c>
      <c r="N15" s="411">
        <v>14799</v>
      </c>
      <c r="O15" s="412">
        <v>1775</v>
      </c>
      <c r="P15" s="411">
        <v>4767</v>
      </c>
      <c r="Q15" s="410">
        <v>2762</v>
      </c>
      <c r="R15" s="411">
        <v>2581</v>
      </c>
      <c r="S15" s="429"/>
    </row>
    <row r="16" spans="1:19" ht="6.75" customHeight="1">
      <c r="A16" s="105"/>
      <c r="B16" s="105"/>
      <c r="C16" s="105"/>
      <c r="D16" s="403"/>
      <c r="E16" s="404"/>
      <c r="F16" s="405"/>
      <c r="G16" s="406"/>
      <c r="H16" s="407"/>
      <c r="I16" s="408"/>
      <c r="J16" s="407"/>
      <c r="K16" s="406"/>
      <c r="L16" s="407"/>
      <c r="M16" s="408"/>
      <c r="N16" s="407"/>
      <c r="O16" s="406"/>
      <c r="P16" s="407"/>
      <c r="Q16" s="408"/>
      <c r="R16" s="407"/>
      <c r="S16" s="429"/>
    </row>
    <row r="17" spans="1:19" ht="12.75">
      <c r="A17" s="105"/>
      <c r="B17" s="109" t="s">
        <v>50</v>
      </c>
      <c r="C17" s="109"/>
      <c r="D17" s="413">
        <f>+SUM(D10:D15)</f>
        <v>162525</v>
      </c>
      <c r="E17" s="414">
        <f aca="true" t="shared" si="0" ref="E17:R17">+SUM(E10:E15)</f>
        <v>175525</v>
      </c>
      <c r="F17" s="415">
        <f t="shared" si="0"/>
        <v>196390</v>
      </c>
      <c r="G17" s="416">
        <f t="shared" si="0"/>
        <v>207681</v>
      </c>
      <c r="H17" s="417">
        <f t="shared" si="0"/>
        <v>224186</v>
      </c>
      <c r="I17" s="418">
        <f t="shared" si="0"/>
        <v>222884</v>
      </c>
      <c r="J17" s="417">
        <f t="shared" si="0"/>
        <v>220005</v>
      </c>
      <c r="K17" s="419">
        <f t="shared" si="0"/>
        <v>231575</v>
      </c>
      <c r="L17" s="417">
        <f t="shared" si="0"/>
        <v>245670</v>
      </c>
      <c r="M17" s="418">
        <f t="shared" si="0"/>
        <v>238464</v>
      </c>
      <c r="N17" s="417">
        <f t="shared" si="0"/>
        <v>245090</v>
      </c>
      <c r="O17" s="416">
        <f t="shared" si="0"/>
        <v>254815</v>
      </c>
      <c r="P17" s="417">
        <f t="shared" si="0"/>
        <v>282189</v>
      </c>
      <c r="Q17" s="418">
        <f t="shared" si="0"/>
        <v>248635</v>
      </c>
      <c r="R17" s="417">
        <f t="shared" si="0"/>
        <v>261317</v>
      </c>
      <c r="S17" s="429"/>
    </row>
    <row r="18" spans="1:19" ht="9" customHeight="1">
      <c r="A18" s="105"/>
      <c r="B18" s="105"/>
      <c r="C18" s="105"/>
      <c r="D18" s="403"/>
      <c r="E18" s="404"/>
      <c r="F18" s="405"/>
      <c r="G18" s="406"/>
      <c r="H18" s="407"/>
      <c r="I18" s="408"/>
      <c r="J18" s="407"/>
      <c r="K18" s="406"/>
      <c r="L18" s="407"/>
      <c r="M18" s="408"/>
      <c r="N18" s="407"/>
      <c r="O18" s="406"/>
      <c r="P18" s="407"/>
      <c r="Q18" s="408"/>
      <c r="R18" s="407"/>
      <c r="S18" s="429"/>
    </row>
    <row r="19" spans="1:19" ht="12.75">
      <c r="A19" s="105"/>
      <c r="B19" s="170" t="s">
        <v>51</v>
      </c>
      <c r="C19" s="105"/>
      <c r="D19" s="403"/>
      <c r="E19" s="404"/>
      <c r="F19" s="405"/>
      <c r="G19" s="406"/>
      <c r="H19" s="407"/>
      <c r="I19" s="408"/>
      <c r="J19" s="407"/>
      <c r="K19" s="406"/>
      <c r="L19" s="407"/>
      <c r="M19" s="408"/>
      <c r="N19" s="407"/>
      <c r="O19" s="406"/>
      <c r="P19" s="407"/>
      <c r="Q19" s="408"/>
      <c r="R19" s="407"/>
      <c r="S19" s="429"/>
    </row>
    <row r="20" spans="1:19" ht="7.5" customHeight="1">
      <c r="A20" s="105"/>
      <c r="B20" s="105"/>
      <c r="C20" s="105"/>
      <c r="D20" s="403"/>
      <c r="E20" s="404"/>
      <c r="F20" s="405"/>
      <c r="G20" s="406"/>
      <c r="H20" s="407"/>
      <c r="I20" s="408"/>
      <c r="J20" s="407"/>
      <c r="K20" s="406"/>
      <c r="L20" s="407"/>
      <c r="M20" s="408"/>
      <c r="N20" s="407"/>
      <c r="O20" s="406"/>
      <c r="P20" s="407"/>
      <c r="Q20" s="408"/>
      <c r="R20" s="407"/>
      <c r="S20" s="429"/>
    </row>
    <row r="21" spans="1:19" ht="12.75">
      <c r="A21" s="105"/>
      <c r="B21" s="105"/>
      <c r="C21" s="105" t="s">
        <v>121</v>
      </c>
      <c r="D21" s="403">
        <v>579042</v>
      </c>
      <c r="E21" s="408">
        <v>577588</v>
      </c>
      <c r="F21" s="407">
        <v>561093</v>
      </c>
      <c r="G21" s="406">
        <v>550900</v>
      </c>
      <c r="H21" s="407">
        <v>534857</v>
      </c>
      <c r="I21" s="408">
        <v>526993</v>
      </c>
      <c r="J21" s="407">
        <v>522007</v>
      </c>
      <c r="K21" s="406">
        <v>534731</v>
      </c>
      <c r="L21" s="407">
        <v>526433</v>
      </c>
      <c r="M21" s="408">
        <v>516669</v>
      </c>
      <c r="N21" s="407">
        <v>518285</v>
      </c>
      <c r="O21" s="406">
        <v>543689</v>
      </c>
      <c r="P21" s="407">
        <v>558837</v>
      </c>
      <c r="Q21" s="408">
        <v>548866</v>
      </c>
      <c r="R21" s="407">
        <v>548446</v>
      </c>
      <c r="S21" s="429"/>
    </row>
    <row r="22" spans="1:19" ht="12.75">
      <c r="A22" s="105"/>
      <c r="B22" s="105"/>
      <c r="C22" s="105" t="s">
        <v>122</v>
      </c>
      <c r="D22" s="403">
        <v>320889</v>
      </c>
      <c r="E22" s="408">
        <v>327896</v>
      </c>
      <c r="F22" s="407">
        <v>333460</v>
      </c>
      <c r="G22" s="406">
        <v>331740</v>
      </c>
      <c r="H22" s="407">
        <v>330223</v>
      </c>
      <c r="I22" s="408">
        <v>328617</v>
      </c>
      <c r="J22" s="407">
        <v>325377</v>
      </c>
      <c r="K22" s="406">
        <v>337227</v>
      </c>
      <c r="L22" s="407">
        <v>332968</v>
      </c>
      <c r="M22" s="408">
        <v>329371</v>
      </c>
      <c r="N22" s="407">
        <v>329254</v>
      </c>
      <c r="O22" s="406">
        <v>337692</v>
      </c>
      <c r="P22" s="407">
        <v>338073</v>
      </c>
      <c r="Q22" s="408">
        <v>336694</v>
      </c>
      <c r="R22" s="407">
        <v>335198</v>
      </c>
      <c r="S22" s="429"/>
    </row>
    <row r="23" spans="1:19" ht="12.75">
      <c r="A23" s="105"/>
      <c r="B23" s="105"/>
      <c r="C23" s="105" t="s">
        <v>123</v>
      </c>
      <c r="D23" s="403">
        <v>4837</v>
      </c>
      <c r="E23" s="408">
        <v>5306</v>
      </c>
      <c r="F23" s="407">
        <v>5184</v>
      </c>
      <c r="G23" s="406">
        <v>5771</v>
      </c>
      <c r="H23" s="407">
        <v>4122</v>
      </c>
      <c r="I23" s="408">
        <v>4520</v>
      </c>
      <c r="J23" s="407">
        <v>4455</v>
      </c>
      <c r="K23" s="406">
        <v>4936</v>
      </c>
      <c r="L23" s="407">
        <v>4948</v>
      </c>
      <c r="M23" s="408">
        <v>3340</v>
      </c>
      <c r="N23" s="407">
        <v>3512</v>
      </c>
      <c r="O23" s="406">
        <v>4136</v>
      </c>
      <c r="P23" s="407">
        <v>605</v>
      </c>
      <c r="Q23" s="408">
        <v>154</v>
      </c>
      <c r="R23" s="407">
        <v>179</v>
      </c>
      <c r="S23" s="429"/>
    </row>
    <row r="24" spans="1:19" s="99" customFormat="1" ht="12.75">
      <c r="A24" s="149"/>
      <c r="B24" s="149"/>
      <c r="C24" s="149" t="s">
        <v>124</v>
      </c>
      <c r="D24" s="403">
        <v>15112</v>
      </c>
      <c r="E24" s="408">
        <v>14602</v>
      </c>
      <c r="F24" s="407">
        <v>10493</v>
      </c>
      <c r="G24" s="406">
        <v>9575</v>
      </c>
      <c r="H24" s="420">
        <v>3430</v>
      </c>
      <c r="I24" s="408">
        <v>1313</v>
      </c>
      <c r="J24" s="407">
        <v>2251</v>
      </c>
      <c r="K24" s="406">
        <v>1286</v>
      </c>
      <c r="L24" s="407">
        <v>708</v>
      </c>
      <c r="M24" s="408">
        <v>480</v>
      </c>
      <c r="N24" s="407">
        <v>905</v>
      </c>
      <c r="O24" s="406">
        <v>1590</v>
      </c>
      <c r="P24" s="407">
        <v>3604</v>
      </c>
      <c r="Q24" s="408">
        <v>1480</v>
      </c>
      <c r="R24" s="407">
        <v>1741</v>
      </c>
      <c r="S24" s="429"/>
    </row>
    <row r="25" spans="1:19" ht="12.75">
      <c r="A25" s="108"/>
      <c r="B25" s="108"/>
      <c r="C25" s="108" t="s">
        <v>125</v>
      </c>
      <c r="D25" s="409">
        <v>5872</v>
      </c>
      <c r="E25" s="410">
        <v>5826</v>
      </c>
      <c r="F25" s="411">
        <v>14547</v>
      </c>
      <c r="G25" s="412">
        <v>25928</v>
      </c>
      <c r="H25" s="411">
        <v>25553</v>
      </c>
      <c r="I25" s="410">
        <v>25519</v>
      </c>
      <c r="J25" s="411">
        <v>28664</v>
      </c>
      <c r="K25" s="412">
        <v>25823</v>
      </c>
      <c r="L25" s="411">
        <v>25362</v>
      </c>
      <c r="M25" s="410">
        <v>26155</v>
      </c>
      <c r="N25" s="411">
        <v>25373</v>
      </c>
      <c r="O25" s="412">
        <v>26934</v>
      </c>
      <c r="P25" s="411">
        <v>29196</v>
      </c>
      <c r="Q25" s="410">
        <v>27639</v>
      </c>
      <c r="R25" s="411">
        <v>27231</v>
      </c>
      <c r="S25" s="429"/>
    </row>
    <row r="26" spans="1:19" ht="6.75" customHeight="1">
      <c r="A26" s="105"/>
      <c r="B26" s="105"/>
      <c r="C26" s="105"/>
      <c r="D26" s="403"/>
      <c r="E26" s="408"/>
      <c r="F26" s="407"/>
      <c r="G26" s="406"/>
      <c r="H26" s="407"/>
      <c r="I26" s="408"/>
      <c r="J26" s="407"/>
      <c r="K26" s="406"/>
      <c r="L26" s="407"/>
      <c r="M26" s="408"/>
      <c r="N26" s="407"/>
      <c r="O26" s="406"/>
      <c r="P26" s="407"/>
      <c r="Q26" s="408"/>
      <c r="R26" s="407"/>
      <c r="S26" s="429"/>
    </row>
    <row r="27" spans="1:19" ht="12.75">
      <c r="A27" s="105"/>
      <c r="B27" s="109" t="s">
        <v>52</v>
      </c>
      <c r="C27" s="109"/>
      <c r="D27" s="413">
        <f>+SUM(D21:D25)</f>
        <v>925752</v>
      </c>
      <c r="E27" s="414">
        <f aca="true" t="shared" si="1" ref="E27:R27">+SUM(E21:E25)</f>
        <v>931218</v>
      </c>
      <c r="F27" s="415">
        <f t="shared" si="1"/>
        <v>924777</v>
      </c>
      <c r="G27" s="416">
        <f t="shared" si="1"/>
        <v>923914</v>
      </c>
      <c r="H27" s="417">
        <f t="shared" si="1"/>
        <v>898185</v>
      </c>
      <c r="I27" s="418">
        <f t="shared" si="1"/>
        <v>886962</v>
      </c>
      <c r="J27" s="417">
        <f t="shared" si="1"/>
        <v>882754</v>
      </c>
      <c r="K27" s="419">
        <f t="shared" si="1"/>
        <v>904003</v>
      </c>
      <c r="L27" s="417">
        <f t="shared" si="1"/>
        <v>890419</v>
      </c>
      <c r="M27" s="418">
        <f t="shared" si="1"/>
        <v>876015</v>
      </c>
      <c r="N27" s="417">
        <f t="shared" si="1"/>
        <v>877329</v>
      </c>
      <c r="O27" s="416">
        <f t="shared" si="1"/>
        <v>914041</v>
      </c>
      <c r="P27" s="417">
        <f t="shared" si="1"/>
        <v>930315</v>
      </c>
      <c r="Q27" s="418">
        <f t="shared" si="1"/>
        <v>914833</v>
      </c>
      <c r="R27" s="417">
        <f t="shared" si="1"/>
        <v>912795</v>
      </c>
      <c r="S27" s="429"/>
    </row>
    <row r="28" spans="1:19" ht="6.75" customHeight="1">
      <c r="A28" s="105"/>
      <c r="B28" s="105"/>
      <c r="C28" s="105"/>
      <c r="D28" s="403"/>
      <c r="E28" s="404"/>
      <c r="F28" s="405"/>
      <c r="G28" s="406"/>
      <c r="H28" s="421"/>
      <c r="I28" s="408"/>
      <c r="J28" s="407"/>
      <c r="K28" s="406"/>
      <c r="L28" s="407"/>
      <c r="M28" s="408"/>
      <c r="N28" s="407"/>
      <c r="O28" s="406"/>
      <c r="P28" s="407"/>
      <c r="Q28" s="408"/>
      <c r="R28" s="407"/>
      <c r="S28" s="429"/>
    </row>
    <row r="29" spans="1:19" ht="13.5" thickBot="1">
      <c r="A29" s="110" t="s">
        <v>53</v>
      </c>
      <c r="B29" s="110"/>
      <c r="C29" s="110"/>
      <c r="D29" s="422">
        <f>+D27+D17</f>
        <v>1088277</v>
      </c>
      <c r="E29" s="423">
        <f aca="true" t="shared" si="2" ref="E29:Q29">+E27+E17</f>
        <v>1106743</v>
      </c>
      <c r="F29" s="424">
        <f t="shared" si="2"/>
        <v>1121167</v>
      </c>
      <c r="G29" s="425">
        <f t="shared" si="2"/>
        <v>1131595</v>
      </c>
      <c r="H29" s="424">
        <f t="shared" si="2"/>
        <v>1122371</v>
      </c>
      <c r="I29" s="423">
        <f t="shared" si="2"/>
        <v>1109846</v>
      </c>
      <c r="J29" s="424">
        <f t="shared" si="2"/>
        <v>1102759</v>
      </c>
      <c r="K29" s="425">
        <f t="shared" si="2"/>
        <v>1135578</v>
      </c>
      <c r="L29" s="424">
        <f t="shared" si="2"/>
        <v>1136089</v>
      </c>
      <c r="M29" s="423">
        <f t="shared" si="2"/>
        <v>1114479</v>
      </c>
      <c r="N29" s="424">
        <f t="shared" si="2"/>
        <v>1122419</v>
      </c>
      <c r="O29" s="425">
        <f t="shared" si="2"/>
        <v>1168856</v>
      </c>
      <c r="P29" s="424">
        <f>+P27+P17</f>
        <v>1212504</v>
      </c>
      <c r="Q29" s="423">
        <f t="shared" si="2"/>
        <v>1163468</v>
      </c>
      <c r="R29" s="424">
        <f>+R27+R17</f>
        <v>1174112</v>
      </c>
      <c r="S29" s="429"/>
    </row>
    <row r="30" spans="1:19" ht="13.5" thickTop="1">
      <c r="A30" s="105"/>
      <c r="B30" s="105"/>
      <c r="C30" s="105"/>
      <c r="D30" s="403"/>
      <c r="E30" s="404"/>
      <c r="F30" s="405"/>
      <c r="G30" s="406"/>
      <c r="H30" s="407"/>
      <c r="I30" s="408"/>
      <c r="J30" s="407"/>
      <c r="K30" s="406"/>
      <c r="L30" s="407"/>
      <c r="M30" s="408"/>
      <c r="N30" s="407"/>
      <c r="O30" s="406"/>
      <c r="P30" s="407"/>
      <c r="Q30" s="408"/>
      <c r="R30" s="407"/>
      <c r="S30" s="429"/>
    </row>
    <row r="31" spans="1:19" ht="12.75">
      <c r="A31" s="109" t="s">
        <v>126</v>
      </c>
      <c r="B31" s="105"/>
      <c r="C31" s="105"/>
      <c r="D31" s="403"/>
      <c r="E31" s="404"/>
      <c r="F31" s="405"/>
      <c r="G31" s="406"/>
      <c r="H31" s="407"/>
      <c r="I31" s="408"/>
      <c r="J31" s="407"/>
      <c r="K31" s="406"/>
      <c r="L31" s="407"/>
      <c r="M31" s="408"/>
      <c r="N31" s="407"/>
      <c r="O31" s="406"/>
      <c r="P31" s="407"/>
      <c r="Q31" s="408"/>
      <c r="R31" s="407"/>
      <c r="S31" s="429"/>
    </row>
    <row r="32" spans="1:19" ht="12.75">
      <c r="A32" s="105"/>
      <c r="B32" s="105"/>
      <c r="C32" s="105"/>
      <c r="D32" s="403"/>
      <c r="E32" s="404"/>
      <c r="F32" s="405"/>
      <c r="G32" s="406"/>
      <c r="H32" s="407"/>
      <c r="I32" s="408"/>
      <c r="J32" s="407"/>
      <c r="K32" s="406"/>
      <c r="L32" s="407"/>
      <c r="M32" s="408"/>
      <c r="N32" s="407"/>
      <c r="O32" s="406"/>
      <c r="P32" s="407"/>
      <c r="Q32" s="408"/>
      <c r="R32" s="407"/>
      <c r="S32" s="429"/>
    </row>
    <row r="33" spans="1:19" ht="12.75">
      <c r="A33" s="105"/>
      <c r="B33" s="109" t="s">
        <v>54</v>
      </c>
      <c r="C33" s="105"/>
      <c r="D33" s="403"/>
      <c r="E33" s="404"/>
      <c r="F33" s="405"/>
      <c r="G33" s="406"/>
      <c r="H33" s="407"/>
      <c r="I33" s="408"/>
      <c r="J33" s="407"/>
      <c r="K33" s="406"/>
      <c r="L33" s="407"/>
      <c r="M33" s="408"/>
      <c r="N33" s="407"/>
      <c r="O33" s="406"/>
      <c r="P33" s="407"/>
      <c r="Q33" s="408"/>
      <c r="R33" s="407"/>
      <c r="S33" s="429"/>
    </row>
    <row r="34" spans="1:19" ht="6.75" customHeight="1">
      <c r="A34" s="105"/>
      <c r="B34" s="105"/>
      <c r="C34" s="106"/>
      <c r="D34" s="403"/>
      <c r="E34" s="404"/>
      <c r="F34" s="405"/>
      <c r="G34" s="406"/>
      <c r="H34" s="407"/>
      <c r="I34" s="408"/>
      <c r="J34" s="407"/>
      <c r="K34" s="406"/>
      <c r="L34" s="407"/>
      <c r="M34" s="408"/>
      <c r="N34" s="407"/>
      <c r="O34" s="406"/>
      <c r="P34" s="407"/>
      <c r="Q34" s="408"/>
      <c r="R34" s="407"/>
      <c r="S34" s="429"/>
    </row>
    <row r="35" spans="1:19" ht="12.75">
      <c r="A35" s="105"/>
      <c r="B35" s="105"/>
      <c r="C35" s="105" t="s">
        <v>127</v>
      </c>
      <c r="D35" s="403">
        <v>20000</v>
      </c>
      <c r="E35" s="404">
        <v>54000</v>
      </c>
      <c r="F35" s="405">
        <v>54000</v>
      </c>
      <c r="G35" s="406">
        <v>74000</v>
      </c>
      <c r="H35" s="407">
        <v>54000</v>
      </c>
      <c r="I35" s="408">
        <v>40000</v>
      </c>
      <c r="J35" s="407">
        <v>40000</v>
      </c>
      <c r="K35" s="426">
        <v>20000</v>
      </c>
      <c r="L35" s="407">
        <v>29486</v>
      </c>
      <c r="M35" s="408">
        <v>9486</v>
      </c>
      <c r="N35" s="407">
        <v>14486</v>
      </c>
      <c r="O35" s="406">
        <v>87486</v>
      </c>
      <c r="P35" s="407">
        <v>87486</v>
      </c>
      <c r="Q35" s="408">
        <v>87486</v>
      </c>
      <c r="R35" s="407">
        <v>112486</v>
      </c>
      <c r="S35" s="429"/>
    </row>
    <row r="36" spans="1:19" ht="12.75">
      <c r="A36" s="105"/>
      <c r="B36" s="105"/>
      <c r="C36" s="105" t="s">
        <v>55</v>
      </c>
      <c r="D36" s="403">
        <v>56567</v>
      </c>
      <c r="E36" s="408">
        <v>45972</v>
      </c>
      <c r="F36" s="407">
        <v>34054</v>
      </c>
      <c r="G36" s="406">
        <v>29605</v>
      </c>
      <c r="H36" s="407">
        <v>41191</v>
      </c>
      <c r="I36" s="408">
        <v>38486</v>
      </c>
      <c r="J36" s="407">
        <v>25534</v>
      </c>
      <c r="K36" s="426">
        <v>43192</v>
      </c>
      <c r="L36" s="407">
        <v>32554</v>
      </c>
      <c r="M36" s="408">
        <v>37412</v>
      </c>
      <c r="N36" s="407">
        <v>30468</v>
      </c>
      <c r="O36" s="406">
        <v>35377</v>
      </c>
      <c r="P36" s="407">
        <v>34576</v>
      </c>
      <c r="Q36" s="408">
        <v>40693</v>
      </c>
      <c r="R36" s="407">
        <v>36673</v>
      </c>
      <c r="S36" s="429"/>
    </row>
    <row r="37" spans="1:19" ht="12.75">
      <c r="A37" s="105"/>
      <c r="B37" s="105"/>
      <c r="C37" s="105" t="s">
        <v>56</v>
      </c>
      <c r="D37" s="403">
        <v>5034</v>
      </c>
      <c r="E37" s="408">
        <v>3879</v>
      </c>
      <c r="F37" s="407">
        <v>5190</v>
      </c>
      <c r="G37" s="406">
        <v>4054</v>
      </c>
      <c r="H37" s="407">
        <v>6232</v>
      </c>
      <c r="I37" s="408">
        <v>5425</v>
      </c>
      <c r="J37" s="407">
        <v>6898</v>
      </c>
      <c r="K37" s="426">
        <v>6684</v>
      </c>
      <c r="L37" s="407">
        <v>8402</v>
      </c>
      <c r="M37" s="408">
        <v>10065</v>
      </c>
      <c r="N37" s="407">
        <v>9846</v>
      </c>
      <c r="O37" s="406">
        <v>10091</v>
      </c>
      <c r="P37" s="407">
        <v>13304</v>
      </c>
      <c r="Q37" s="408">
        <v>10659</v>
      </c>
      <c r="R37" s="407">
        <v>10598</v>
      </c>
      <c r="S37" s="429"/>
    </row>
    <row r="38" spans="1:19" ht="12.75">
      <c r="A38" s="105"/>
      <c r="B38" s="105"/>
      <c r="C38" s="105" t="s">
        <v>128</v>
      </c>
      <c r="D38" s="403">
        <v>51717</v>
      </c>
      <c r="E38" s="408">
        <v>55996</v>
      </c>
      <c r="F38" s="407">
        <v>56213</v>
      </c>
      <c r="G38" s="406">
        <v>81392</v>
      </c>
      <c r="H38" s="407">
        <v>62099</v>
      </c>
      <c r="I38" s="408">
        <v>68360</v>
      </c>
      <c r="J38" s="407">
        <v>67594</v>
      </c>
      <c r="K38" s="406">
        <v>87989</v>
      </c>
      <c r="L38" s="407">
        <v>69606</v>
      </c>
      <c r="M38" s="408">
        <v>71918</v>
      </c>
      <c r="N38" s="407">
        <v>74665</v>
      </c>
      <c r="O38" s="406">
        <v>92340</v>
      </c>
      <c r="P38" s="407">
        <v>78682</v>
      </c>
      <c r="Q38" s="408">
        <v>71122</v>
      </c>
      <c r="R38" s="407">
        <v>67825</v>
      </c>
      <c r="S38" s="429"/>
    </row>
    <row r="39" spans="1:19" s="99" customFormat="1" ht="12.75">
      <c r="A39" s="149"/>
      <c r="B39" s="149"/>
      <c r="C39" s="149" t="s">
        <v>129</v>
      </c>
      <c r="D39" s="403">
        <v>2061</v>
      </c>
      <c r="E39" s="408">
        <v>622</v>
      </c>
      <c r="F39" s="407">
        <v>1466</v>
      </c>
      <c r="G39" s="406">
        <v>1736</v>
      </c>
      <c r="H39" s="407">
        <v>1399</v>
      </c>
      <c r="I39" s="408">
        <v>2346</v>
      </c>
      <c r="J39" s="407">
        <v>3938</v>
      </c>
      <c r="K39" s="406">
        <v>2365</v>
      </c>
      <c r="L39" s="407">
        <v>1675</v>
      </c>
      <c r="M39" s="408">
        <v>3006</v>
      </c>
      <c r="N39" s="407">
        <v>4839</v>
      </c>
      <c r="O39" s="406">
        <v>1697</v>
      </c>
      <c r="P39" s="407">
        <v>2312</v>
      </c>
      <c r="Q39" s="408">
        <v>1670</v>
      </c>
      <c r="R39" s="407">
        <v>2473</v>
      </c>
      <c r="S39" s="429"/>
    </row>
    <row r="40" spans="1:19" ht="12.75">
      <c r="A40" s="105"/>
      <c r="B40" s="105"/>
      <c r="C40" s="105" t="s">
        <v>57</v>
      </c>
      <c r="D40" s="403">
        <v>4718</v>
      </c>
      <c r="E40" s="408">
        <v>5357</v>
      </c>
      <c r="F40" s="407">
        <v>5322</v>
      </c>
      <c r="G40" s="406">
        <v>13004</v>
      </c>
      <c r="H40" s="407">
        <v>10113</v>
      </c>
      <c r="I40" s="408">
        <v>9751</v>
      </c>
      <c r="J40" s="407">
        <v>9428</v>
      </c>
      <c r="K40" s="406">
        <v>20811</v>
      </c>
      <c r="L40" s="407">
        <v>17216</v>
      </c>
      <c r="M40" s="408">
        <v>13936</v>
      </c>
      <c r="N40" s="407">
        <v>14059</v>
      </c>
      <c r="O40" s="406">
        <v>17235</v>
      </c>
      <c r="P40" s="420">
        <v>15025</v>
      </c>
      <c r="Q40" s="408">
        <v>12059</v>
      </c>
      <c r="R40" s="407">
        <v>8172</v>
      </c>
      <c r="S40" s="429"/>
    </row>
    <row r="41" spans="1:19" ht="12.75">
      <c r="A41" s="108"/>
      <c r="B41" s="108"/>
      <c r="C41" s="108" t="s">
        <v>130</v>
      </c>
      <c r="D41" s="409">
        <v>45134</v>
      </c>
      <c r="E41" s="410">
        <v>50475</v>
      </c>
      <c r="F41" s="411">
        <v>51885</v>
      </c>
      <c r="G41" s="412">
        <v>110598</v>
      </c>
      <c r="H41" s="411">
        <v>49086</v>
      </c>
      <c r="I41" s="410">
        <v>42411</v>
      </c>
      <c r="J41" s="411">
        <v>37881</v>
      </c>
      <c r="K41" s="412">
        <v>41977</v>
      </c>
      <c r="L41" s="411">
        <v>45903</v>
      </c>
      <c r="M41" s="410">
        <v>41575</v>
      </c>
      <c r="N41" s="411">
        <v>37890</v>
      </c>
      <c r="O41" s="412">
        <v>37210</v>
      </c>
      <c r="P41" s="411">
        <v>41306</v>
      </c>
      <c r="Q41" s="410">
        <v>38861</v>
      </c>
      <c r="R41" s="411">
        <v>38025</v>
      </c>
      <c r="S41" s="429"/>
    </row>
    <row r="42" spans="1:19" ht="6.75" customHeight="1">
      <c r="A42" s="105"/>
      <c r="B42" s="105"/>
      <c r="C42" s="105"/>
      <c r="D42" s="403"/>
      <c r="E42" s="404"/>
      <c r="F42" s="405"/>
      <c r="G42" s="406"/>
      <c r="H42" s="407"/>
      <c r="I42" s="408"/>
      <c r="J42" s="407"/>
      <c r="K42" s="406"/>
      <c r="L42" s="407"/>
      <c r="M42" s="408"/>
      <c r="N42" s="407"/>
      <c r="O42" s="406"/>
      <c r="P42" s="407"/>
      <c r="Q42" s="408"/>
      <c r="R42" s="407"/>
      <c r="S42" s="429"/>
    </row>
    <row r="43" spans="1:19" ht="12.75">
      <c r="A43" s="105"/>
      <c r="B43" s="109" t="s">
        <v>58</v>
      </c>
      <c r="C43" s="109"/>
      <c r="D43" s="413">
        <f>+SUM(D35:D41)</f>
        <v>185231</v>
      </c>
      <c r="E43" s="414">
        <f aca="true" t="shared" si="3" ref="E43:R43">+SUM(E35:E41)</f>
        <v>216301</v>
      </c>
      <c r="F43" s="415">
        <f t="shared" si="3"/>
        <v>208130</v>
      </c>
      <c r="G43" s="416">
        <f t="shared" si="3"/>
        <v>314389</v>
      </c>
      <c r="H43" s="417">
        <f t="shared" si="3"/>
        <v>224120</v>
      </c>
      <c r="I43" s="418">
        <f t="shared" si="3"/>
        <v>206779</v>
      </c>
      <c r="J43" s="417">
        <f t="shared" si="3"/>
        <v>191273</v>
      </c>
      <c r="K43" s="416">
        <f t="shared" si="3"/>
        <v>223018</v>
      </c>
      <c r="L43" s="417">
        <f t="shared" si="3"/>
        <v>204842</v>
      </c>
      <c r="M43" s="418">
        <f t="shared" si="3"/>
        <v>187398</v>
      </c>
      <c r="N43" s="417">
        <f t="shared" si="3"/>
        <v>186253</v>
      </c>
      <c r="O43" s="416">
        <f t="shared" si="3"/>
        <v>281436</v>
      </c>
      <c r="P43" s="417">
        <f t="shared" si="3"/>
        <v>272691</v>
      </c>
      <c r="Q43" s="418">
        <f t="shared" si="3"/>
        <v>262550</v>
      </c>
      <c r="R43" s="417">
        <f t="shared" si="3"/>
        <v>276252</v>
      </c>
      <c r="S43" s="429"/>
    </row>
    <row r="44" spans="1:19" ht="7.5" customHeight="1">
      <c r="A44" s="105"/>
      <c r="B44" s="105"/>
      <c r="C44" s="105"/>
      <c r="D44" s="403"/>
      <c r="E44" s="404"/>
      <c r="F44" s="405"/>
      <c r="G44" s="406"/>
      <c r="H44" s="407"/>
      <c r="I44" s="408"/>
      <c r="J44" s="407"/>
      <c r="K44" s="406"/>
      <c r="L44" s="407"/>
      <c r="M44" s="408"/>
      <c r="N44" s="407"/>
      <c r="O44" s="406"/>
      <c r="P44" s="407"/>
      <c r="Q44" s="408"/>
      <c r="R44" s="407"/>
      <c r="S44" s="429"/>
    </row>
    <row r="45" spans="1:19" ht="12.75">
      <c r="A45" s="105"/>
      <c r="B45" s="109" t="s">
        <v>59</v>
      </c>
      <c r="C45" s="105"/>
      <c r="D45" s="403"/>
      <c r="E45" s="404"/>
      <c r="F45" s="405"/>
      <c r="G45" s="406"/>
      <c r="H45" s="407"/>
      <c r="I45" s="408"/>
      <c r="J45" s="407"/>
      <c r="K45" s="406"/>
      <c r="L45" s="407"/>
      <c r="M45" s="408"/>
      <c r="N45" s="407"/>
      <c r="O45" s="406"/>
      <c r="P45" s="407"/>
      <c r="Q45" s="408"/>
      <c r="R45" s="407"/>
      <c r="S45" s="429"/>
    </row>
    <row r="46" spans="1:19" ht="6" customHeight="1">
      <c r="A46" s="105"/>
      <c r="B46" s="105"/>
      <c r="C46" s="106"/>
      <c r="D46" s="403"/>
      <c r="E46" s="404"/>
      <c r="F46" s="405"/>
      <c r="G46" s="406"/>
      <c r="H46" s="407"/>
      <c r="I46" s="408"/>
      <c r="J46" s="407"/>
      <c r="K46" s="406"/>
      <c r="L46" s="407"/>
      <c r="M46" s="408"/>
      <c r="N46" s="407"/>
      <c r="O46" s="406"/>
      <c r="P46" s="407"/>
      <c r="Q46" s="408"/>
      <c r="R46" s="407"/>
      <c r="S46" s="429"/>
    </row>
    <row r="47" spans="1:19" ht="12.75">
      <c r="A47" s="105"/>
      <c r="B47" s="105"/>
      <c r="C47" s="105" t="s">
        <v>127</v>
      </c>
      <c r="D47" s="403">
        <v>239432</v>
      </c>
      <c r="E47" s="404">
        <v>205432</v>
      </c>
      <c r="F47" s="405">
        <v>205432</v>
      </c>
      <c r="G47" s="406">
        <v>185432</v>
      </c>
      <c r="H47" s="407">
        <v>215432</v>
      </c>
      <c r="I47" s="408">
        <v>254432</v>
      </c>
      <c r="J47" s="407">
        <v>254432</v>
      </c>
      <c r="K47" s="406">
        <v>254432</v>
      </c>
      <c r="L47" s="407">
        <v>244946</v>
      </c>
      <c r="M47" s="408">
        <v>320532</v>
      </c>
      <c r="N47" s="407">
        <v>316625</v>
      </c>
      <c r="O47" s="406">
        <v>243097</v>
      </c>
      <c r="P47" s="407">
        <v>233551</v>
      </c>
      <c r="Q47" s="408">
        <v>276583</v>
      </c>
      <c r="R47" s="407">
        <v>246161</v>
      </c>
      <c r="S47" s="429"/>
    </row>
    <row r="48" spans="1:19" ht="12.75">
      <c r="A48" s="105"/>
      <c r="B48" s="105"/>
      <c r="C48" s="105" t="s">
        <v>55</v>
      </c>
      <c r="D48" s="403">
        <v>20230</v>
      </c>
      <c r="E48" s="408">
        <v>24751</v>
      </c>
      <c r="F48" s="407">
        <v>22150</v>
      </c>
      <c r="G48" s="406">
        <v>20697</v>
      </c>
      <c r="H48" s="407">
        <v>55883</v>
      </c>
      <c r="I48" s="408">
        <v>69899</v>
      </c>
      <c r="J48" s="407">
        <v>55961</v>
      </c>
      <c r="K48" s="406">
        <v>55038</v>
      </c>
      <c r="L48" s="407">
        <v>52584</v>
      </c>
      <c r="M48" s="408">
        <v>40486</v>
      </c>
      <c r="N48" s="407">
        <v>30059</v>
      </c>
      <c r="O48" s="406">
        <v>22910</v>
      </c>
      <c r="P48" s="407">
        <v>21808</v>
      </c>
      <c r="Q48" s="408">
        <v>30389</v>
      </c>
      <c r="R48" s="407">
        <v>27212</v>
      </c>
      <c r="S48" s="429"/>
    </row>
    <row r="49" spans="1:19" s="99" customFormat="1" ht="12.75">
      <c r="A49" s="149"/>
      <c r="B49" s="149"/>
      <c r="C49" s="149" t="s">
        <v>131</v>
      </c>
      <c r="D49" s="403">
        <v>3613</v>
      </c>
      <c r="E49" s="408">
        <v>3544</v>
      </c>
      <c r="F49" s="407">
        <v>3874</v>
      </c>
      <c r="G49" s="406">
        <v>5647</v>
      </c>
      <c r="H49" s="420">
        <v>3567</v>
      </c>
      <c r="I49" s="408">
        <v>4125</v>
      </c>
      <c r="J49" s="407">
        <v>7005</v>
      </c>
      <c r="K49" s="406">
        <v>2714</v>
      </c>
      <c r="L49" s="407">
        <v>5078</v>
      </c>
      <c r="M49" s="408">
        <f>8242+575</f>
        <v>8817</v>
      </c>
      <c r="N49" s="407">
        <v>10387</v>
      </c>
      <c r="O49" s="406">
        <v>11071</v>
      </c>
      <c r="P49" s="407">
        <v>13963</v>
      </c>
      <c r="Q49" s="408">
        <v>15583</v>
      </c>
      <c r="R49" s="407">
        <v>19553</v>
      </c>
      <c r="S49" s="429"/>
    </row>
    <row r="50" spans="1:19" ht="12.75">
      <c r="A50" s="149"/>
      <c r="B50" s="149"/>
      <c r="C50" s="149" t="s">
        <v>57</v>
      </c>
      <c r="D50" s="403">
        <v>3330</v>
      </c>
      <c r="E50" s="408">
        <v>2927</v>
      </c>
      <c r="F50" s="407">
        <v>2554</v>
      </c>
      <c r="G50" s="406">
        <v>3533</v>
      </c>
      <c r="H50" s="407">
        <v>3422</v>
      </c>
      <c r="I50" s="408">
        <v>10349</v>
      </c>
      <c r="J50" s="407">
        <v>10913</v>
      </c>
      <c r="K50" s="406">
        <v>12886</v>
      </c>
      <c r="L50" s="407">
        <v>13786</v>
      </c>
      <c r="M50" s="408">
        <v>5888</v>
      </c>
      <c r="N50" s="407">
        <v>8408</v>
      </c>
      <c r="O50" s="406">
        <v>9417</v>
      </c>
      <c r="P50" s="420">
        <v>8204</v>
      </c>
      <c r="Q50" s="408">
        <v>7862</v>
      </c>
      <c r="R50" s="407">
        <v>7973</v>
      </c>
      <c r="S50" s="429"/>
    </row>
    <row r="51" spans="1:19" ht="12.75">
      <c r="A51" s="108"/>
      <c r="B51" s="108"/>
      <c r="C51" s="108" t="s">
        <v>132</v>
      </c>
      <c r="D51" s="409">
        <v>5556</v>
      </c>
      <c r="E51" s="410">
        <v>5404</v>
      </c>
      <c r="F51" s="411">
        <v>7914</v>
      </c>
      <c r="G51" s="412">
        <v>8730</v>
      </c>
      <c r="H51" s="411">
        <v>8527</v>
      </c>
      <c r="I51" s="410">
        <v>6776</v>
      </c>
      <c r="J51" s="411">
        <v>6789</v>
      </c>
      <c r="K51" s="412">
        <v>5797</v>
      </c>
      <c r="L51" s="411">
        <v>2671</v>
      </c>
      <c r="M51" s="410">
        <v>3361</v>
      </c>
      <c r="N51" s="411">
        <v>2716</v>
      </c>
      <c r="O51" s="412">
        <v>583</v>
      </c>
      <c r="P51" s="411">
        <v>975</v>
      </c>
      <c r="Q51" s="410">
        <v>958</v>
      </c>
      <c r="R51" s="411">
        <v>942</v>
      </c>
      <c r="S51" s="429"/>
    </row>
    <row r="52" spans="1:19" ht="6.75" customHeight="1">
      <c r="A52" s="105"/>
      <c r="B52" s="105"/>
      <c r="C52" s="106"/>
      <c r="D52" s="427"/>
      <c r="E52" s="428"/>
      <c r="F52" s="429"/>
      <c r="G52" s="430"/>
      <c r="H52" s="421"/>
      <c r="I52" s="431"/>
      <c r="J52" s="421"/>
      <c r="K52" s="430"/>
      <c r="L52" s="421"/>
      <c r="M52" s="431"/>
      <c r="N52" s="421"/>
      <c r="O52" s="430"/>
      <c r="P52" s="421"/>
      <c r="Q52" s="431"/>
      <c r="R52" s="421"/>
      <c r="S52" s="429"/>
    </row>
    <row r="53" spans="1:19" ht="12.75">
      <c r="A53" s="106"/>
      <c r="B53" s="109" t="s">
        <v>60</v>
      </c>
      <c r="C53" s="111"/>
      <c r="D53" s="413">
        <f>+SUM(D47:D51)</f>
        <v>272161</v>
      </c>
      <c r="E53" s="414">
        <f aca="true" t="shared" si="4" ref="E53:R53">+SUM(E47:E51)</f>
        <v>242058</v>
      </c>
      <c r="F53" s="415">
        <f t="shared" si="4"/>
        <v>241924</v>
      </c>
      <c r="G53" s="416">
        <f t="shared" si="4"/>
        <v>224039</v>
      </c>
      <c r="H53" s="417">
        <f t="shared" si="4"/>
        <v>286831</v>
      </c>
      <c r="I53" s="418">
        <f t="shared" si="4"/>
        <v>345581</v>
      </c>
      <c r="J53" s="417">
        <f t="shared" si="4"/>
        <v>335100</v>
      </c>
      <c r="K53" s="416">
        <f t="shared" si="4"/>
        <v>330867</v>
      </c>
      <c r="L53" s="417">
        <f t="shared" si="4"/>
        <v>319065</v>
      </c>
      <c r="M53" s="418">
        <f t="shared" si="4"/>
        <v>379084</v>
      </c>
      <c r="N53" s="417">
        <f t="shared" si="4"/>
        <v>368195</v>
      </c>
      <c r="O53" s="416">
        <f t="shared" si="4"/>
        <v>287078</v>
      </c>
      <c r="P53" s="432">
        <f t="shared" si="4"/>
        <v>278501</v>
      </c>
      <c r="Q53" s="418">
        <f t="shared" si="4"/>
        <v>331375</v>
      </c>
      <c r="R53" s="417">
        <f t="shared" si="4"/>
        <v>301841</v>
      </c>
      <c r="S53" s="429"/>
    </row>
    <row r="54" spans="1:19" ht="8.25" customHeight="1">
      <c r="A54" s="106"/>
      <c r="B54" s="106"/>
      <c r="C54" s="106"/>
      <c r="D54" s="403"/>
      <c r="E54" s="404"/>
      <c r="F54" s="405"/>
      <c r="G54" s="406"/>
      <c r="H54" s="407"/>
      <c r="I54" s="408"/>
      <c r="J54" s="407"/>
      <c r="K54" s="406"/>
      <c r="L54" s="407"/>
      <c r="M54" s="408"/>
      <c r="N54" s="407"/>
      <c r="O54" s="406"/>
      <c r="P54" s="407"/>
      <c r="Q54" s="408"/>
      <c r="R54" s="407"/>
      <c r="S54" s="429"/>
    </row>
    <row r="55" spans="1:19" ht="12.75">
      <c r="A55" s="109" t="s">
        <v>61</v>
      </c>
      <c r="B55" s="109"/>
      <c r="C55" s="109"/>
      <c r="D55" s="413">
        <f>+D53+D43</f>
        <v>457392</v>
      </c>
      <c r="E55" s="414">
        <f aca="true" t="shared" si="5" ref="E55:R55">+E53+E43</f>
        <v>458359</v>
      </c>
      <c r="F55" s="415">
        <f t="shared" si="5"/>
        <v>450054</v>
      </c>
      <c r="G55" s="416">
        <f t="shared" si="5"/>
        <v>538428</v>
      </c>
      <c r="H55" s="417">
        <f t="shared" si="5"/>
        <v>510951</v>
      </c>
      <c r="I55" s="418">
        <f t="shared" si="5"/>
        <v>552360</v>
      </c>
      <c r="J55" s="417">
        <f t="shared" si="5"/>
        <v>526373</v>
      </c>
      <c r="K55" s="416">
        <f t="shared" si="5"/>
        <v>553885</v>
      </c>
      <c r="L55" s="417">
        <f t="shared" si="5"/>
        <v>523907</v>
      </c>
      <c r="M55" s="418">
        <f t="shared" si="5"/>
        <v>566482</v>
      </c>
      <c r="N55" s="417">
        <f t="shared" si="5"/>
        <v>554448</v>
      </c>
      <c r="O55" s="416">
        <f t="shared" si="5"/>
        <v>568514</v>
      </c>
      <c r="P55" s="417">
        <f t="shared" si="5"/>
        <v>551192</v>
      </c>
      <c r="Q55" s="418">
        <f t="shared" si="5"/>
        <v>593925</v>
      </c>
      <c r="R55" s="417">
        <f t="shared" si="5"/>
        <v>578093</v>
      </c>
      <c r="S55" s="429"/>
    </row>
    <row r="56" spans="1:19" ht="7.5" customHeight="1">
      <c r="A56" s="105"/>
      <c r="B56" s="105"/>
      <c r="C56" s="105"/>
      <c r="D56" s="403"/>
      <c r="E56" s="404"/>
      <c r="F56" s="405"/>
      <c r="G56" s="406"/>
      <c r="H56" s="407"/>
      <c r="I56" s="408"/>
      <c r="J56" s="407"/>
      <c r="K56" s="406"/>
      <c r="L56" s="407"/>
      <c r="M56" s="408"/>
      <c r="N56" s="407"/>
      <c r="O56" s="406"/>
      <c r="P56" s="407"/>
      <c r="Q56" s="408"/>
      <c r="R56" s="407"/>
      <c r="S56" s="429"/>
    </row>
    <row r="57" spans="1:19" ht="12.75">
      <c r="A57" s="109" t="s">
        <v>62</v>
      </c>
      <c r="B57" s="105"/>
      <c r="C57" s="105"/>
      <c r="D57" s="403"/>
      <c r="E57" s="404"/>
      <c r="F57" s="405"/>
      <c r="G57" s="406"/>
      <c r="H57" s="407"/>
      <c r="I57" s="408"/>
      <c r="J57" s="407"/>
      <c r="K57" s="406"/>
      <c r="L57" s="407"/>
      <c r="M57" s="408"/>
      <c r="N57" s="407"/>
      <c r="O57" s="406"/>
      <c r="P57" s="407"/>
      <c r="Q57" s="408"/>
      <c r="R57" s="407"/>
      <c r="S57" s="429"/>
    </row>
    <row r="58" spans="1:19" ht="8.25" customHeight="1">
      <c r="A58" s="105"/>
      <c r="B58" s="105"/>
      <c r="C58" s="105"/>
      <c r="D58" s="403"/>
      <c r="E58" s="404"/>
      <c r="F58" s="405"/>
      <c r="G58" s="406"/>
      <c r="H58" s="407"/>
      <c r="I58" s="408"/>
      <c r="J58" s="407"/>
      <c r="K58" s="406"/>
      <c r="L58" s="407"/>
      <c r="M58" s="408"/>
      <c r="N58" s="407"/>
      <c r="O58" s="406"/>
      <c r="P58" s="407"/>
      <c r="Q58" s="408"/>
      <c r="R58" s="407"/>
      <c r="S58" s="429"/>
    </row>
    <row r="59" spans="1:19" ht="12.75" customHeight="1">
      <c r="A59" s="105"/>
      <c r="B59" s="109" t="s">
        <v>133</v>
      </c>
      <c r="C59" s="105"/>
      <c r="D59" s="403"/>
      <c r="E59" s="404"/>
      <c r="F59" s="405"/>
      <c r="G59" s="406"/>
      <c r="H59" s="407"/>
      <c r="I59" s="408"/>
      <c r="J59" s="407"/>
      <c r="K59" s="406"/>
      <c r="L59" s="407"/>
      <c r="M59" s="408"/>
      <c r="N59" s="407"/>
      <c r="O59" s="406"/>
      <c r="P59" s="407"/>
      <c r="Q59" s="408"/>
      <c r="R59" s="407"/>
      <c r="S59" s="429"/>
    </row>
    <row r="60" spans="1:19" ht="12.75">
      <c r="A60" s="105"/>
      <c r="B60" s="105"/>
      <c r="C60" s="105" t="s">
        <v>63</v>
      </c>
      <c r="D60" s="403">
        <v>104277</v>
      </c>
      <c r="E60" s="408">
        <v>104277</v>
      </c>
      <c r="F60" s="407">
        <v>104277</v>
      </c>
      <c r="G60" s="406">
        <v>104277</v>
      </c>
      <c r="H60" s="407">
        <v>104277</v>
      </c>
      <c r="I60" s="408">
        <v>104277</v>
      </c>
      <c r="J60" s="407">
        <v>104277</v>
      </c>
      <c r="K60" s="406">
        <v>104275</v>
      </c>
      <c r="L60" s="407">
        <v>104275</v>
      </c>
      <c r="M60" s="408">
        <v>104275</v>
      </c>
      <c r="N60" s="407">
        <v>104275</v>
      </c>
      <c r="O60" s="406">
        <v>104275</v>
      </c>
      <c r="P60" s="407">
        <v>104275</v>
      </c>
      <c r="Q60" s="408">
        <v>104275</v>
      </c>
      <c r="R60" s="407">
        <v>104275</v>
      </c>
      <c r="S60" s="429"/>
    </row>
    <row r="61" spans="1:19" ht="12.75">
      <c r="A61" s="105"/>
      <c r="B61" s="105"/>
      <c r="C61" s="105" t="s">
        <v>64</v>
      </c>
      <c r="D61" s="403">
        <v>27380</v>
      </c>
      <c r="E61" s="408">
        <v>27380</v>
      </c>
      <c r="F61" s="407">
        <v>27380</v>
      </c>
      <c r="G61" s="406">
        <v>27380</v>
      </c>
      <c r="H61" s="407">
        <v>27380</v>
      </c>
      <c r="I61" s="408">
        <v>27380</v>
      </c>
      <c r="J61" s="407">
        <v>27380</v>
      </c>
      <c r="K61" s="406">
        <v>27379</v>
      </c>
      <c r="L61" s="407">
        <v>27379</v>
      </c>
      <c r="M61" s="408">
        <v>27379</v>
      </c>
      <c r="N61" s="407">
        <v>27379</v>
      </c>
      <c r="O61" s="406">
        <v>27379</v>
      </c>
      <c r="P61" s="407">
        <v>27379</v>
      </c>
      <c r="Q61" s="408">
        <v>27379</v>
      </c>
      <c r="R61" s="407">
        <v>27379</v>
      </c>
      <c r="S61" s="429"/>
    </row>
    <row r="62" spans="1:19" ht="12.75">
      <c r="A62" s="105"/>
      <c r="B62" s="105"/>
      <c r="C62" s="105" t="s">
        <v>65</v>
      </c>
      <c r="D62" s="403">
        <v>-1926</v>
      </c>
      <c r="E62" s="408">
        <v>-1926</v>
      </c>
      <c r="F62" s="407">
        <v>-1926</v>
      </c>
      <c r="G62" s="406">
        <v>-1504</v>
      </c>
      <c r="H62" s="407">
        <v>-1504</v>
      </c>
      <c r="I62" s="408">
        <v>-1179</v>
      </c>
      <c r="J62" s="407">
        <v>-1179</v>
      </c>
      <c r="K62" s="406">
        <v>-1179</v>
      </c>
      <c r="L62" s="407">
        <v>-1179</v>
      </c>
      <c r="M62" s="408">
        <v>-1179</v>
      </c>
      <c r="N62" s="407">
        <v>-1179</v>
      </c>
      <c r="O62" s="406">
        <v>-1179</v>
      </c>
      <c r="P62" s="407">
        <v>-1179</v>
      </c>
      <c r="Q62" s="408">
        <v>-1179</v>
      </c>
      <c r="R62" s="407">
        <v>-1179</v>
      </c>
      <c r="S62" s="429"/>
    </row>
    <row r="63" spans="1:19" s="99" customFormat="1" ht="12.75">
      <c r="A63" s="149"/>
      <c r="B63" s="149"/>
      <c r="C63" s="149" t="s">
        <v>134</v>
      </c>
      <c r="D63" s="403">
        <v>5454</v>
      </c>
      <c r="E63" s="408">
        <v>13358</v>
      </c>
      <c r="F63" s="407">
        <v>9310</v>
      </c>
      <c r="G63" s="406">
        <v>-1474</v>
      </c>
      <c r="H63" s="407">
        <v>-3645</v>
      </c>
      <c r="I63" s="408">
        <v>-4701</v>
      </c>
      <c r="J63" s="407">
        <v>-2025</v>
      </c>
      <c r="K63" s="406">
        <v>-688</v>
      </c>
      <c r="L63" s="407">
        <v>2908</v>
      </c>
      <c r="M63" s="408">
        <v>-11080</v>
      </c>
      <c r="N63" s="407">
        <v>-6928</v>
      </c>
      <c r="O63" s="433">
        <v>5787</v>
      </c>
      <c r="P63" s="407">
        <v>31546</v>
      </c>
      <c r="Q63" s="408">
        <v>9785</v>
      </c>
      <c r="R63" s="407">
        <v>9531</v>
      </c>
      <c r="S63" s="429"/>
    </row>
    <row r="64" spans="1:19" ht="12.75">
      <c r="A64" s="108"/>
      <c r="B64" s="108"/>
      <c r="C64" s="108" t="s">
        <v>66</v>
      </c>
      <c r="D64" s="409">
        <v>419062</v>
      </c>
      <c r="E64" s="410">
        <v>437051</v>
      </c>
      <c r="F64" s="411">
        <v>461529</v>
      </c>
      <c r="G64" s="412">
        <v>397360</v>
      </c>
      <c r="H64" s="411">
        <v>414818</v>
      </c>
      <c r="I64" s="410">
        <v>358700</v>
      </c>
      <c r="J64" s="411">
        <v>384314</v>
      </c>
      <c r="K64" s="412">
        <v>385211</v>
      </c>
      <c r="L64" s="411">
        <v>407217</v>
      </c>
      <c r="M64" s="410">
        <v>361662</v>
      </c>
      <c r="N64" s="411">
        <v>388375</v>
      </c>
      <c r="O64" s="434">
        <v>401001</v>
      </c>
      <c r="P64" s="411">
        <v>422557</v>
      </c>
      <c r="Q64" s="410">
        <v>368635</v>
      </c>
      <c r="R64" s="411">
        <v>391398</v>
      </c>
      <c r="S64" s="429"/>
    </row>
    <row r="65" spans="1:19" ht="12.75">
      <c r="A65" s="105"/>
      <c r="B65" s="109" t="s">
        <v>67</v>
      </c>
      <c r="C65" s="105"/>
      <c r="D65" s="403">
        <f>+SUM(D60:D64)</f>
        <v>554247</v>
      </c>
      <c r="E65" s="408">
        <f aca="true" t="shared" si="6" ref="E65:R65">+SUM(E60:E64)</f>
        <v>580140</v>
      </c>
      <c r="F65" s="407">
        <f t="shared" si="6"/>
        <v>600570</v>
      </c>
      <c r="G65" s="406">
        <f t="shared" si="6"/>
        <v>526039</v>
      </c>
      <c r="H65" s="407">
        <f t="shared" si="6"/>
        <v>541326</v>
      </c>
      <c r="I65" s="408">
        <f t="shared" si="6"/>
        <v>484477</v>
      </c>
      <c r="J65" s="407">
        <f t="shared" si="6"/>
        <v>512767</v>
      </c>
      <c r="K65" s="406">
        <f t="shared" si="6"/>
        <v>514998</v>
      </c>
      <c r="L65" s="407">
        <f t="shared" si="6"/>
        <v>540600</v>
      </c>
      <c r="M65" s="408">
        <f t="shared" si="6"/>
        <v>481057</v>
      </c>
      <c r="N65" s="407">
        <f t="shared" si="6"/>
        <v>511922</v>
      </c>
      <c r="O65" s="406">
        <f t="shared" si="6"/>
        <v>537263</v>
      </c>
      <c r="P65" s="407">
        <f t="shared" si="6"/>
        <v>584578</v>
      </c>
      <c r="Q65" s="408">
        <f t="shared" si="6"/>
        <v>508895</v>
      </c>
      <c r="R65" s="407">
        <f t="shared" si="6"/>
        <v>531404</v>
      </c>
      <c r="S65" s="429"/>
    </row>
    <row r="66" spans="1:19" ht="12.75">
      <c r="A66" s="108"/>
      <c r="B66" s="112" t="s">
        <v>68</v>
      </c>
      <c r="C66" s="112"/>
      <c r="D66" s="409">
        <v>76638</v>
      </c>
      <c r="E66" s="410">
        <v>68244</v>
      </c>
      <c r="F66" s="411">
        <v>70543</v>
      </c>
      <c r="G66" s="412">
        <v>67128</v>
      </c>
      <c r="H66" s="411">
        <v>70094</v>
      </c>
      <c r="I66" s="410">
        <v>73009</v>
      </c>
      <c r="J66" s="411">
        <v>63619</v>
      </c>
      <c r="K66" s="412">
        <v>66695</v>
      </c>
      <c r="L66" s="411">
        <v>71582</v>
      </c>
      <c r="M66" s="410">
        <v>66940</v>
      </c>
      <c r="N66" s="411">
        <v>56049</v>
      </c>
      <c r="O66" s="412">
        <v>63079</v>
      </c>
      <c r="P66" s="411">
        <v>76734</v>
      </c>
      <c r="Q66" s="410">
        <v>60648</v>
      </c>
      <c r="R66" s="411">
        <v>64615</v>
      </c>
      <c r="S66" s="429"/>
    </row>
    <row r="67" spans="1:19" ht="12.75">
      <c r="A67" s="109" t="s">
        <v>69</v>
      </c>
      <c r="B67" s="111"/>
      <c r="C67" s="109"/>
      <c r="D67" s="413">
        <f>+D65+D66</f>
        <v>630885</v>
      </c>
      <c r="E67" s="418">
        <f aca="true" t="shared" si="7" ref="E67:R67">+E65+E66</f>
        <v>648384</v>
      </c>
      <c r="F67" s="417">
        <f t="shared" si="7"/>
        <v>671113</v>
      </c>
      <c r="G67" s="416">
        <f t="shared" si="7"/>
        <v>593167</v>
      </c>
      <c r="H67" s="417">
        <f t="shared" si="7"/>
        <v>611420</v>
      </c>
      <c r="I67" s="418">
        <f t="shared" si="7"/>
        <v>557486</v>
      </c>
      <c r="J67" s="417">
        <f t="shared" si="7"/>
        <v>576386</v>
      </c>
      <c r="K67" s="416">
        <f t="shared" si="7"/>
        <v>581693</v>
      </c>
      <c r="L67" s="417">
        <f t="shared" si="7"/>
        <v>612182</v>
      </c>
      <c r="M67" s="418">
        <f t="shared" si="7"/>
        <v>547997</v>
      </c>
      <c r="N67" s="417">
        <f t="shared" si="7"/>
        <v>567971</v>
      </c>
      <c r="O67" s="416">
        <f t="shared" si="7"/>
        <v>600342</v>
      </c>
      <c r="P67" s="417">
        <f t="shared" si="7"/>
        <v>661312</v>
      </c>
      <c r="Q67" s="418">
        <f t="shared" si="7"/>
        <v>569543</v>
      </c>
      <c r="R67" s="417">
        <f t="shared" si="7"/>
        <v>596019</v>
      </c>
      <c r="S67" s="429"/>
    </row>
    <row r="68" spans="1:19" ht="8.25" customHeight="1">
      <c r="A68" s="105"/>
      <c r="B68" s="105"/>
      <c r="C68" s="105"/>
      <c r="D68" s="403"/>
      <c r="E68" s="404"/>
      <c r="F68" s="405"/>
      <c r="G68" s="406"/>
      <c r="H68" s="407"/>
      <c r="I68" s="408"/>
      <c r="J68" s="407"/>
      <c r="K68" s="406"/>
      <c r="L68" s="407"/>
      <c r="M68" s="408"/>
      <c r="N68" s="407"/>
      <c r="O68" s="406"/>
      <c r="P68" s="407"/>
      <c r="Q68" s="408"/>
      <c r="R68" s="407"/>
      <c r="S68" s="429"/>
    </row>
    <row r="69" spans="1:19" ht="13.5" thickBot="1">
      <c r="A69" s="110" t="s">
        <v>70</v>
      </c>
      <c r="B69" s="110"/>
      <c r="C69" s="110"/>
      <c r="D69" s="422">
        <f>+D67+D55</f>
        <v>1088277</v>
      </c>
      <c r="E69" s="423">
        <f aca="true" t="shared" si="8" ref="E69:R69">+E67+E55</f>
        <v>1106743</v>
      </c>
      <c r="F69" s="424">
        <f t="shared" si="8"/>
        <v>1121167</v>
      </c>
      <c r="G69" s="425">
        <f t="shared" si="8"/>
        <v>1131595</v>
      </c>
      <c r="H69" s="424">
        <f t="shared" si="8"/>
        <v>1122371</v>
      </c>
      <c r="I69" s="423">
        <f t="shared" si="8"/>
        <v>1109846</v>
      </c>
      <c r="J69" s="424">
        <f t="shared" si="8"/>
        <v>1102759</v>
      </c>
      <c r="K69" s="425">
        <f t="shared" si="8"/>
        <v>1135578</v>
      </c>
      <c r="L69" s="424">
        <f t="shared" si="8"/>
        <v>1136089</v>
      </c>
      <c r="M69" s="423">
        <f t="shared" si="8"/>
        <v>1114479</v>
      </c>
      <c r="N69" s="424">
        <f t="shared" si="8"/>
        <v>1122419</v>
      </c>
      <c r="O69" s="425">
        <f t="shared" si="8"/>
        <v>1168856</v>
      </c>
      <c r="P69" s="424">
        <f t="shared" si="8"/>
        <v>1212504</v>
      </c>
      <c r="Q69" s="423">
        <f t="shared" si="8"/>
        <v>1163468</v>
      </c>
      <c r="R69" s="424">
        <f t="shared" si="8"/>
        <v>1174112</v>
      </c>
      <c r="S69" s="429"/>
    </row>
    <row r="70" spans="1:19" ht="13.5" thickTop="1">
      <c r="A70" s="105"/>
      <c r="B70" s="105"/>
      <c r="C70" s="105"/>
      <c r="D70" s="403"/>
      <c r="E70" s="404"/>
      <c r="F70" s="405"/>
      <c r="G70" s="406"/>
      <c r="H70" s="407"/>
      <c r="I70" s="408"/>
      <c r="J70" s="407"/>
      <c r="K70" s="406"/>
      <c r="L70" s="407"/>
      <c r="M70" s="408"/>
      <c r="N70" s="407"/>
      <c r="O70" s="406"/>
      <c r="P70" s="407"/>
      <c r="Q70" s="408"/>
      <c r="R70" s="407"/>
      <c r="S70" s="429"/>
    </row>
    <row r="71" spans="1:19" ht="12.75">
      <c r="A71" s="170" t="s">
        <v>163</v>
      </c>
      <c r="B71" s="105"/>
      <c r="C71" s="105"/>
      <c r="D71" s="435">
        <f aca="true" t="shared" si="9" ref="D71:O71">-D10-D12+D35+D36+D47+D48</f>
        <v>277862</v>
      </c>
      <c r="E71" s="418">
        <f t="shared" si="9"/>
        <v>273245</v>
      </c>
      <c r="F71" s="417">
        <f t="shared" si="9"/>
        <v>241134</v>
      </c>
      <c r="G71" s="416">
        <f t="shared" si="9"/>
        <v>228463</v>
      </c>
      <c r="H71" s="417">
        <f t="shared" si="9"/>
        <v>274474</v>
      </c>
      <c r="I71" s="418">
        <f t="shared" si="9"/>
        <v>301391</v>
      </c>
      <c r="J71" s="417">
        <f t="shared" si="9"/>
        <v>274194</v>
      </c>
      <c r="K71" s="416">
        <f t="shared" si="9"/>
        <v>261565</v>
      </c>
      <c r="L71" s="417">
        <f t="shared" si="9"/>
        <v>238670</v>
      </c>
      <c r="M71" s="418">
        <f t="shared" si="9"/>
        <v>289482</v>
      </c>
      <c r="N71" s="417">
        <f t="shared" si="9"/>
        <v>271160</v>
      </c>
      <c r="O71" s="416">
        <f t="shared" si="9"/>
        <v>253692</v>
      </c>
      <c r="P71" s="417">
        <f>-P10-P12+P35+P36+P47+P48</f>
        <v>217780</v>
      </c>
      <c r="Q71" s="418">
        <f>-Q10-Q12+Q35+Q36+Q47+Q48</f>
        <v>311882</v>
      </c>
      <c r="R71" s="417">
        <f>-R10-R12+R35+R36+R47+R48</f>
        <v>284272</v>
      </c>
      <c r="S71" s="429"/>
    </row>
    <row r="72" spans="1:19" ht="13.5" thickBot="1">
      <c r="A72" s="110" t="s">
        <v>213</v>
      </c>
      <c r="B72" s="110"/>
      <c r="C72" s="110"/>
      <c r="D72" s="279">
        <f aca="true" t="shared" si="10" ref="D72:O72">+(+D35+D36+D47+D48-D10-D12)/(+D35+D36+D47+D48-D10-D12+D67)</f>
        <v>0.3057638704721996</v>
      </c>
      <c r="E72" s="278">
        <f t="shared" si="10"/>
        <v>0.2964804709921237</v>
      </c>
      <c r="F72" s="279">
        <f t="shared" si="10"/>
        <v>0.2643297264885497</v>
      </c>
      <c r="G72" s="280">
        <f t="shared" si="10"/>
        <v>0.2780606842496014</v>
      </c>
      <c r="H72" s="279">
        <f t="shared" si="10"/>
        <v>0.30982713507485093</v>
      </c>
      <c r="I72" s="278">
        <f t="shared" si="10"/>
        <v>0.3509128780954665</v>
      </c>
      <c r="J72" s="279">
        <f t="shared" si="10"/>
        <v>0.32236121234922055</v>
      </c>
      <c r="K72" s="280">
        <f t="shared" si="10"/>
        <v>0.31018383460340726</v>
      </c>
      <c r="L72" s="279">
        <f t="shared" si="10"/>
        <v>0.2805070682092773</v>
      </c>
      <c r="M72" s="278">
        <f t="shared" si="10"/>
        <v>0.3456588165195784</v>
      </c>
      <c r="N72" s="279">
        <f t="shared" si="10"/>
        <v>0.32314382378913425</v>
      </c>
      <c r="O72" s="280">
        <f t="shared" si="10"/>
        <v>0.2970514054475583</v>
      </c>
      <c r="P72" s="279">
        <f>+(+P35+P36+P47+P48-P10-P12)/(+P35+P36+P47+P48-P10-P12+P67)</f>
        <v>0.24773288802537163</v>
      </c>
      <c r="Q72" s="278">
        <f>+(+Q35+Q36+Q47+Q48-Q10-Q12)/(+Q35+Q36+Q47+Q48-Q10-Q12+Q67)</f>
        <v>0.3538383867033497</v>
      </c>
      <c r="R72" s="279">
        <f>+(+R35+R36+R47+R48-R10-R12)/(+R35+R36+R47+R48-R10-R12+R67)</f>
        <v>0.32292957669679684</v>
      </c>
      <c r="S72" s="429"/>
    </row>
    <row r="73" ht="13.5" thickTop="1"/>
    <row r="74" spans="1:11" ht="12.75">
      <c r="A74" s="137"/>
      <c r="C74" s="101"/>
      <c r="K74" s="148"/>
    </row>
    <row r="76" spans="1:8" ht="12.75">
      <c r="A76" s="225"/>
      <c r="E76" s="138"/>
      <c r="H76" s="138"/>
    </row>
    <row r="77" spans="5:8" ht="12.75">
      <c r="E77" s="102"/>
      <c r="H77" s="102"/>
    </row>
    <row r="78" spans="5:8" ht="12.75">
      <c r="E78" s="102"/>
      <c r="H78" s="102"/>
    </row>
    <row r="79" spans="5:8" ht="12.75">
      <c r="E79" s="102"/>
      <c r="H79" s="102"/>
    </row>
    <row r="80" spans="5:8" ht="12.75">
      <c r="E80" s="102"/>
      <c r="H80" s="102"/>
    </row>
    <row r="81" spans="5:8" ht="12.75">
      <c r="E81" s="102"/>
      <c r="H81" s="102"/>
    </row>
    <row r="82" spans="5:8" ht="12.75">
      <c r="E82" s="102"/>
      <c r="H82" s="102"/>
    </row>
    <row r="83" spans="5:8" ht="12.75">
      <c r="E83" s="102"/>
      <c r="H83" s="102"/>
    </row>
    <row r="84" spans="5:8" ht="12.75">
      <c r="E84" s="251"/>
      <c r="H84" s="251"/>
    </row>
    <row r="85" spans="5:8" ht="12.75">
      <c r="E85" s="100"/>
      <c r="H85" s="100"/>
    </row>
    <row r="86" spans="5:8" ht="12.75">
      <c r="E86" s="100"/>
      <c r="H86" s="100"/>
    </row>
    <row r="87" spans="5:8" ht="12.75">
      <c r="E87" s="100"/>
      <c r="H87" s="100"/>
    </row>
    <row r="88" spans="5:8" ht="12.75">
      <c r="E88" s="100"/>
      <c r="H88" s="100"/>
    </row>
    <row r="89" spans="5:8" ht="12.75">
      <c r="E89" s="100"/>
      <c r="H89" s="100"/>
    </row>
    <row r="90" spans="5:8" ht="12.75">
      <c r="E90" s="99"/>
      <c r="H90" s="99"/>
    </row>
  </sheetData>
  <printOptions/>
  <pageMargins left="0.75" right="0.75" top="1" bottom="1" header="0.5" footer="0.5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12.57421875" defaultRowHeight="12.75"/>
  <cols>
    <col min="1" max="2" width="3.8515625" style="91" customWidth="1"/>
    <col min="3" max="3" width="58.421875" style="91" customWidth="1"/>
    <col min="4" max="6" width="11.7109375" style="91" customWidth="1"/>
    <col min="7" max="7" width="12.8515625" style="91" bestFit="1" customWidth="1"/>
    <col min="8" max="10" width="11.7109375" style="91" customWidth="1"/>
    <col min="11" max="11" width="12.8515625" style="91" bestFit="1" customWidth="1"/>
    <col min="12" max="19" width="11.7109375" style="91" customWidth="1"/>
    <col min="20" max="16384" width="12.57421875" style="91" customWidth="1"/>
  </cols>
  <sheetData>
    <row r="1" spans="1:19" s="90" customFormat="1" ht="12.75">
      <c r="A1" s="24" t="s">
        <v>2</v>
      </c>
      <c r="B1" s="6"/>
      <c r="C1" s="169"/>
      <c r="D1" s="236">
        <v>2006</v>
      </c>
      <c r="E1" s="236">
        <v>2006</v>
      </c>
      <c r="F1" s="236">
        <v>2006</v>
      </c>
      <c r="G1" s="237">
        <v>2006</v>
      </c>
      <c r="H1" s="236">
        <v>2007</v>
      </c>
      <c r="I1" s="236">
        <v>2007</v>
      </c>
      <c r="J1" s="236">
        <v>2007</v>
      </c>
      <c r="K1" s="237">
        <v>2007</v>
      </c>
      <c r="L1" s="236">
        <v>2008</v>
      </c>
      <c r="M1" s="236">
        <v>2008</v>
      </c>
      <c r="N1" s="236">
        <v>2008</v>
      </c>
      <c r="O1" s="237">
        <v>2008</v>
      </c>
      <c r="P1" s="236">
        <v>2009</v>
      </c>
      <c r="Q1" s="236">
        <v>2009</v>
      </c>
      <c r="R1" s="236">
        <v>2009</v>
      </c>
      <c r="S1" s="91"/>
    </row>
    <row r="2" spans="1:19" s="90" customFormat="1" ht="12.75">
      <c r="A2" s="24" t="s">
        <v>215</v>
      </c>
      <c r="B2" s="6"/>
      <c r="C2" s="6"/>
      <c r="D2" s="252" t="s">
        <v>7</v>
      </c>
      <c r="E2" s="238" t="s">
        <v>72</v>
      </c>
      <c r="F2" s="239" t="s">
        <v>73</v>
      </c>
      <c r="G2" s="241" t="s">
        <v>10</v>
      </c>
      <c r="H2" s="239" t="s">
        <v>7</v>
      </c>
      <c r="I2" s="238" t="s">
        <v>72</v>
      </c>
      <c r="J2" s="239" t="s">
        <v>73</v>
      </c>
      <c r="K2" s="241" t="s">
        <v>10</v>
      </c>
      <c r="L2" s="239" t="s">
        <v>7</v>
      </c>
      <c r="M2" s="238" t="s">
        <v>72</v>
      </c>
      <c r="N2" s="239" t="s">
        <v>73</v>
      </c>
      <c r="O2" s="241" t="s">
        <v>10</v>
      </c>
      <c r="P2" s="239" t="s">
        <v>7</v>
      </c>
      <c r="Q2" s="238" t="s">
        <v>72</v>
      </c>
      <c r="R2" s="239" t="s">
        <v>73</v>
      </c>
      <c r="S2" s="91"/>
    </row>
    <row r="3" spans="1:19" s="90" customFormat="1" ht="12.75">
      <c r="A3" s="24"/>
      <c r="B3" s="6"/>
      <c r="C3" s="6"/>
      <c r="D3" s="252"/>
      <c r="E3" s="238"/>
      <c r="F3" s="238"/>
      <c r="G3" s="242"/>
      <c r="H3" s="238"/>
      <c r="I3" s="238"/>
      <c r="J3" s="238"/>
      <c r="K3" s="23" t="s">
        <v>107</v>
      </c>
      <c r="L3" s="22" t="s">
        <v>107</v>
      </c>
      <c r="M3" s="22" t="s">
        <v>107</v>
      </c>
      <c r="N3" s="22" t="s">
        <v>107</v>
      </c>
      <c r="O3" s="241"/>
      <c r="P3" s="238"/>
      <c r="Q3" s="238"/>
      <c r="R3" s="22"/>
      <c r="S3" s="91"/>
    </row>
    <row r="4" spans="1:19" s="90" customFormat="1" ht="12.75">
      <c r="A4" s="163" t="s">
        <v>74</v>
      </c>
      <c r="B4" s="136"/>
      <c r="C4" s="136"/>
      <c r="D4" s="253" t="s">
        <v>12</v>
      </c>
      <c r="E4" s="243" t="s">
        <v>12</v>
      </c>
      <c r="F4" s="243" t="s">
        <v>12</v>
      </c>
      <c r="G4" s="254" t="s">
        <v>108</v>
      </c>
      <c r="H4" s="243" t="s">
        <v>12</v>
      </c>
      <c r="I4" s="243" t="s">
        <v>12</v>
      </c>
      <c r="J4" s="243" t="s">
        <v>12</v>
      </c>
      <c r="K4" s="254" t="s">
        <v>108</v>
      </c>
      <c r="L4" s="243" t="s">
        <v>12</v>
      </c>
      <c r="M4" s="243" t="s">
        <v>12</v>
      </c>
      <c r="N4" s="243" t="s">
        <v>12</v>
      </c>
      <c r="O4" s="254" t="s">
        <v>108</v>
      </c>
      <c r="P4" s="243" t="s">
        <v>12</v>
      </c>
      <c r="Q4" s="243" t="s">
        <v>12</v>
      </c>
      <c r="R4" s="243" t="s">
        <v>12</v>
      </c>
      <c r="S4" s="91"/>
    </row>
    <row r="5" spans="1:17" ht="12.75">
      <c r="A5" s="92"/>
      <c r="B5" s="92"/>
      <c r="C5" s="93"/>
      <c r="D5" s="120"/>
      <c r="E5" s="92"/>
      <c r="G5" s="168"/>
      <c r="I5" s="92"/>
      <c r="K5" s="168"/>
      <c r="M5" s="92"/>
      <c r="O5" s="168"/>
      <c r="Q5" s="92"/>
    </row>
    <row r="6" spans="1:17" ht="12.75">
      <c r="A6" s="94" t="s">
        <v>75</v>
      </c>
      <c r="B6" s="92"/>
      <c r="C6" s="93"/>
      <c r="D6" s="120"/>
      <c r="E6" s="92"/>
      <c r="G6" s="168"/>
      <c r="I6" s="92"/>
      <c r="K6" s="168"/>
      <c r="M6" s="92"/>
      <c r="O6" s="168"/>
      <c r="Q6" s="92"/>
    </row>
    <row r="7" spans="1:17" ht="12.75">
      <c r="A7" s="92"/>
      <c r="B7" s="92"/>
      <c r="C7" s="93"/>
      <c r="D7" s="120"/>
      <c r="E7" s="92"/>
      <c r="G7" s="168"/>
      <c r="I7" s="92"/>
      <c r="K7" s="168"/>
      <c r="M7" s="92"/>
      <c r="O7" s="168"/>
      <c r="Q7" s="92"/>
    </row>
    <row r="8" spans="1:20" ht="12.75">
      <c r="A8" s="92"/>
      <c r="B8" s="92"/>
      <c r="C8" s="92" t="s">
        <v>37</v>
      </c>
      <c r="D8" s="451">
        <v>21785</v>
      </c>
      <c r="E8" s="437">
        <v>42452</v>
      </c>
      <c r="F8" s="436">
        <v>69900</v>
      </c>
      <c r="G8" s="438">
        <v>87464</v>
      </c>
      <c r="H8" s="436">
        <v>18663</v>
      </c>
      <c r="I8" s="437">
        <v>40435</v>
      </c>
      <c r="J8" s="436">
        <v>69868</v>
      </c>
      <c r="K8" s="438">
        <v>73056</v>
      </c>
      <c r="L8" s="436">
        <v>25588</v>
      </c>
      <c r="M8" s="437">
        <v>59900</v>
      </c>
      <c r="N8" s="436">
        <v>90665</v>
      </c>
      <c r="O8" s="438">
        <v>105593</v>
      </c>
      <c r="P8" s="436">
        <v>24403</v>
      </c>
      <c r="Q8" s="437">
        <v>53300</v>
      </c>
      <c r="R8" s="436">
        <v>80451</v>
      </c>
      <c r="S8" s="436"/>
      <c r="T8" s="447"/>
    </row>
    <row r="9" spans="1:20" ht="12.75">
      <c r="A9" s="92"/>
      <c r="B9" s="92"/>
      <c r="C9" s="92" t="s">
        <v>135</v>
      </c>
      <c r="D9" s="451">
        <v>29216</v>
      </c>
      <c r="E9" s="437">
        <v>60734</v>
      </c>
      <c r="F9" s="436">
        <v>90783</v>
      </c>
      <c r="G9" s="438">
        <v>122249</v>
      </c>
      <c r="H9" s="436">
        <v>28349</v>
      </c>
      <c r="I9" s="437">
        <v>57168</v>
      </c>
      <c r="J9" s="436">
        <v>85586</v>
      </c>
      <c r="K9" s="438">
        <v>115595</v>
      </c>
      <c r="L9" s="436">
        <v>27953</v>
      </c>
      <c r="M9" s="437">
        <v>55637</v>
      </c>
      <c r="N9" s="436">
        <v>79184</v>
      </c>
      <c r="O9" s="438">
        <v>106120</v>
      </c>
      <c r="P9" s="436">
        <v>24786</v>
      </c>
      <c r="Q9" s="437">
        <v>50961</v>
      </c>
      <c r="R9" s="436">
        <v>76337</v>
      </c>
      <c r="S9" s="436"/>
      <c r="T9" s="447"/>
    </row>
    <row r="10" spans="1:20" ht="12.75">
      <c r="A10" s="92"/>
      <c r="B10" s="92"/>
      <c r="C10" s="92" t="s">
        <v>36</v>
      </c>
      <c r="D10" s="451">
        <v>5299</v>
      </c>
      <c r="E10" s="437">
        <v>9816</v>
      </c>
      <c r="F10" s="436">
        <v>16834</v>
      </c>
      <c r="G10" s="438">
        <v>24220</v>
      </c>
      <c r="H10" s="436">
        <v>8879</v>
      </c>
      <c r="I10" s="437">
        <v>16831</v>
      </c>
      <c r="J10" s="436">
        <v>24855</v>
      </c>
      <c r="K10" s="438">
        <v>26221</v>
      </c>
      <c r="L10" s="436">
        <v>7426</v>
      </c>
      <c r="M10" s="437">
        <v>16885</v>
      </c>
      <c r="N10" s="436">
        <v>24020</v>
      </c>
      <c r="O10" s="438">
        <v>27698</v>
      </c>
      <c r="P10" s="436">
        <v>5463</v>
      </c>
      <c r="Q10" s="437">
        <v>11430</v>
      </c>
      <c r="R10" s="436">
        <v>19684</v>
      </c>
      <c r="S10" s="436"/>
      <c r="T10" s="447"/>
    </row>
    <row r="11" spans="1:20" ht="12.75">
      <c r="A11" s="92"/>
      <c r="B11" s="92"/>
      <c r="C11" s="92" t="s">
        <v>136</v>
      </c>
      <c r="D11" s="451">
        <v>7736</v>
      </c>
      <c r="E11" s="437">
        <v>16249</v>
      </c>
      <c r="F11" s="436">
        <v>21622</v>
      </c>
      <c r="G11" s="438">
        <v>25410</v>
      </c>
      <c r="H11" s="436">
        <v>7161</v>
      </c>
      <c r="I11" s="437">
        <v>14833</v>
      </c>
      <c r="J11" s="436">
        <v>23133</v>
      </c>
      <c r="K11" s="438">
        <v>29969</v>
      </c>
      <c r="L11" s="436">
        <v>7980</v>
      </c>
      <c r="M11" s="437">
        <v>12461</v>
      </c>
      <c r="N11" s="436">
        <v>20696</v>
      </c>
      <c r="O11" s="438">
        <v>30308</v>
      </c>
      <c r="P11" s="436">
        <v>9742</v>
      </c>
      <c r="Q11" s="437">
        <v>15262</v>
      </c>
      <c r="R11" s="436">
        <v>25671</v>
      </c>
      <c r="S11" s="436"/>
      <c r="T11" s="447"/>
    </row>
    <row r="12" spans="1:20" ht="12.75">
      <c r="A12" s="92"/>
      <c r="B12" s="92"/>
      <c r="C12" s="92" t="s">
        <v>137</v>
      </c>
      <c r="D12" s="451">
        <v>26</v>
      </c>
      <c r="E12" s="437">
        <v>-443</v>
      </c>
      <c r="F12" s="436">
        <v>-321</v>
      </c>
      <c r="G12" s="438">
        <v>-703</v>
      </c>
      <c r="H12" s="436">
        <v>-60</v>
      </c>
      <c r="I12" s="437">
        <v>-521</v>
      </c>
      <c r="J12" s="436">
        <v>-457</v>
      </c>
      <c r="K12" s="438">
        <v>-934</v>
      </c>
      <c r="L12" s="436">
        <v>-12</v>
      </c>
      <c r="M12" s="437">
        <v>-545</v>
      </c>
      <c r="N12" s="436">
        <v>-717</v>
      </c>
      <c r="O12" s="438">
        <v>-1341</v>
      </c>
      <c r="P12" s="436">
        <v>176</v>
      </c>
      <c r="Q12" s="437">
        <v>141</v>
      </c>
      <c r="R12" s="436">
        <v>116</v>
      </c>
      <c r="S12" s="436"/>
      <c r="T12" s="447"/>
    </row>
    <row r="13" spans="1:20" ht="12.75">
      <c r="A13" s="92"/>
      <c r="B13" s="92"/>
      <c r="C13" s="92" t="s">
        <v>76</v>
      </c>
      <c r="D13" s="451">
        <v>-6868</v>
      </c>
      <c r="E13" s="437">
        <v>-7135</v>
      </c>
      <c r="F13" s="436">
        <v>-11187</v>
      </c>
      <c r="G13" s="438">
        <v>6668</v>
      </c>
      <c r="H13" s="436">
        <v>4986</v>
      </c>
      <c r="I13" s="437">
        <v>11505</v>
      </c>
      <c r="J13" s="436">
        <v>6596</v>
      </c>
      <c r="K13" s="438">
        <v>32489</v>
      </c>
      <c r="L13" s="436">
        <v>-5394</v>
      </c>
      <c r="M13" s="437">
        <v>-15785</v>
      </c>
      <c r="N13" s="436">
        <v>-19396</v>
      </c>
      <c r="O13" s="438">
        <v>-6898</v>
      </c>
      <c r="P13" s="436">
        <v>-1126</v>
      </c>
      <c r="Q13" s="437">
        <v>-20332</v>
      </c>
      <c r="R13" s="436">
        <v>-18514</v>
      </c>
      <c r="S13" s="436"/>
      <c r="T13" s="447"/>
    </row>
    <row r="14" spans="1:20" ht="12.75">
      <c r="A14" s="92"/>
      <c r="B14" s="92"/>
      <c r="C14" s="92" t="s">
        <v>77</v>
      </c>
      <c r="D14" s="451">
        <v>-4336</v>
      </c>
      <c r="E14" s="437">
        <v>-10575</v>
      </c>
      <c r="F14" s="436">
        <v>-14141</v>
      </c>
      <c r="G14" s="438">
        <v>-19388</v>
      </c>
      <c r="H14" s="436">
        <v>-6646</v>
      </c>
      <c r="I14" s="437">
        <v>-3472</v>
      </c>
      <c r="J14" s="436">
        <v>-7983</v>
      </c>
      <c r="K14" s="438">
        <v>-12343</v>
      </c>
      <c r="L14" s="436">
        <v>-6874</v>
      </c>
      <c r="M14" s="437">
        <v>-9012</v>
      </c>
      <c r="N14" s="436">
        <v>-14616</v>
      </c>
      <c r="O14" s="438">
        <v>-20768</v>
      </c>
      <c r="P14" s="436">
        <v>-5310</v>
      </c>
      <c r="Q14" s="437">
        <v>-6601</v>
      </c>
      <c r="R14" s="436">
        <v>-13002</v>
      </c>
      <c r="S14" s="436"/>
      <c r="T14" s="447"/>
    </row>
    <row r="15" spans="1:20" ht="12.75">
      <c r="A15" s="92"/>
      <c r="B15" s="92"/>
      <c r="C15" s="92" t="s">
        <v>138</v>
      </c>
      <c r="D15" s="451">
        <v>-8403</v>
      </c>
      <c r="E15" s="437">
        <v>-15947</v>
      </c>
      <c r="F15" s="436">
        <v>-21165</v>
      </c>
      <c r="G15" s="438">
        <v>-33323</v>
      </c>
      <c r="H15" s="436">
        <v>-7271</v>
      </c>
      <c r="I15" s="437">
        <v>-16710</v>
      </c>
      <c r="J15" s="436">
        <v>-24419</v>
      </c>
      <c r="K15" s="438">
        <v>-32456</v>
      </c>
      <c r="L15" s="436">
        <v>-6540</v>
      </c>
      <c r="M15" s="437">
        <f>+-13754+121</f>
        <v>-13633</v>
      </c>
      <c r="N15" s="436">
        <f>121+-24343</f>
        <v>-24222</v>
      </c>
      <c r="O15" s="438">
        <f>127+-34119</f>
        <v>-33992</v>
      </c>
      <c r="P15" s="436">
        <v>-6549</v>
      </c>
      <c r="Q15" s="437">
        <v>-16973</v>
      </c>
      <c r="R15" s="436">
        <v>-26737</v>
      </c>
      <c r="S15" s="436"/>
      <c r="T15" s="447"/>
    </row>
    <row r="16" spans="1:20" ht="12.75">
      <c r="A16" s="92"/>
      <c r="B16" s="92"/>
      <c r="C16" s="92" t="s">
        <v>78</v>
      </c>
      <c r="D16" s="451">
        <v>675</v>
      </c>
      <c r="E16" s="437">
        <v>1246</v>
      </c>
      <c r="F16" s="436">
        <v>2497</v>
      </c>
      <c r="G16" s="438">
        <v>2002</v>
      </c>
      <c r="H16" s="436">
        <v>1399</v>
      </c>
      <c r="I16" s="437">
        <v>2506</v>
      </c>
      <c r="J16" s="436">
        <v>3929</v>
      </c>
      <c r="K16" s="438">
        <v>5742</v>
      </c>
      <c r="L16" s="436">
        <v>1394</v>
      </c>
      <c r="M16" s="437">
        <v>2846</v>
      </c>
      <c r="N16" s="436">
        <v>5522</v>
      </c>
      <c r="O16" s="438">
        <v>7923</v>
      </c>
      <c r="P16" s="436">
        <v>2484</v>
      </c>
      <c r="Q16" s="437">
        <v>4577</v>
      </c>
      <c r="R16" s="436">
        <v>6599</v>
      </c>
      <c r="S16" s="436"/>
      <c r="T16" s="447"/>
    </row>
    <row r="17" spans="1:20" ht="12.75">
      <c r="A17" s="255"/>
      <c r="B17" s="255"/>
      <c r="C17" s="255" t="s">
        <v>79</v>
      </c>
      <c r="D17" s="452">
        <v>-1703</v>
      </c>
      <c r="E17" s="440">
        <v>-2624</v>
      </c>
      <c r="F17" s="439">
        <v>-4343</v>
      </c>
      <c r="G17" s="441">
        <v>-6797</v>
      </c>
      <c r="H17" s="439">
        <v>1857</v>
      </c>
      <c r="I17" s="440">
        <v>-829</v>
      </c>
      <c r="J17" s="439">
        <v>-4826</v>
      </c>
      <c r="K17" s="441">
        <v>-5999</v>
      </c>
      <c r="L17" s="439">
        <v>-2405</v>
      </c>
      <c r="M17" s="440">
        <v>-6128</v>
      </c>
      <c r="N17" s="439">
        <v>-7310</v>
      </c>
      <c r="O17" s="441">
        <v>-4354</v>
      </c>
      <c r="P17" s="439">
        <v>-3533</v>
      </c>
      <c r="Q17" s="440">
        <v>-2757</v>
      </c>
      <c r="R17" s="439">
        <v>-2891</v>
      </c>
      <c r="S17" s="436"/>
      <c r="T17" s="447"/>
    </row>
    <row r="18" spans="1:20" ht="1.5" customHeight="1">
      <c r="A18" s="92"/>
      <c r="B18" s="92"/>
      <c r="C18" s="92"/>
      <c r="D18" s="451"/>
      <c r="E18" s="437"/>
      <c r="F18" s="436"/>
      <c r="G18" s="438"/>
      <c r="H18" s="436"/>
      <c r="I18" s="437"/>
      <c r="J18" s="436"/>
      <c r="K18" s="438"/>
      <c r="L18" s="442"/>
      <c r="M18" s="437"/>
      <c r="N18" s="436"/>
      <c r="O18" s="438"/>
      <c r="P18" s="436"/>
      <c r="Q18" s="437"/>
      <c r="R18" s="436"/>
      <c r="S18" s="436"/>
      <c r="T18" s="447"/>
    </row>
    <row r="19" spans="1:20" ht="12.75">
      <c r="A19" s="92"/>
      <c r="B19" s="94" t="s">
        <v>80</v>
      </c>
      <c r="C19" s="92"/>
      <c r="D19" s="453">
        <f>+SUM(D8:D17)</f>
        <v>43427</v>
      </c>
      <c r="E19" s="444">
        <f aca="true" t="shared" si="0" ref="E19:P19">+SUM(E8:E17)</f>
        <v>93773</v>
      </c>
      <c r="F19" s="443">
        <f t="shared" si="0"/>
        <v>150479</v>
      </c>
      <c r="G19" s="445">
        <f t="shared" si="0"/>
        <v>207802</v>
      </c>
      <c r="H19" s="443">
        <f t="shared" si="0"/>
        <v>57317</v>
      </c>
      <c r="I19" s="444">
        <f t="shared" si="0"/>
        <v>121746</v>
      </c>
      <c r="J19" s="443">
        <f t="shared" si="0"/>
        <v>176282</v>
      </c>
      <c r="K19" s="445">
        <f t="shared" si="0"/>
        <v>231340</v>
      </c>
      <c r="L19" s="443">
        <f t="shared" si="0"/>
        <v>49116</v>
      </c>
      <c r="M19" s="444">
        <f t="shared" si="0"/>
        <v>102626</v>
      </c>
      <c r="N19" s="443">
        <f t="shared" si="0"/>
        <v>153826</v>
      </c>
      <c r="O19" s="445">
        <f t="shared" si="0"/>
        <v>210289</v>
      </c>
      <c r="P19" s="443">
        <f t="shared" si="0"/>
        <v>50536</v>
      </c>
      <c r="Q19" s="444">
        <f>+SUM(Q8:Q17)</f>
        <v>89008</v>
      </c>
      <c r="R19" s="443">
        <f>+SUM(R8:R17)</f>
        <v>147714</v>
      </c>
      <c r="S19" s="443"/>
      <c r="T19" s="447"/>
    </row>
    <row r="20" spans="1:20" ht="12.75">
      <c r="A20" s="92"/>
      <c r="B20" s="92"/>
      <c r="C20" s="92"/>
      <c r="D20" s="451"/>
      <c r="E20" s="437"/>
      <c r="F20" s="436"/>
      <c r="G20" s="438"/>
      <c r="H20" s="436"/>
      <c r="I20" s="437"/>
      <c r="J20" s="436"/>
      <c r="K20" s="438"/>
      <c r="L20" s="436"/>
      <c r="M20" s="437"/>
      <c r="N20" s="436"/>
      <c r="O20" s="438"/>
      <c r="P20" s="436"/>
      <c r="Q20" s="437"/>
      <c r="R20" s="436"/>
      <c r="S20" s="436"/>
      <c r="T20" s="447"/>
    </row>
    <row r="21" spans="1:20" ht="12.75">
      <c r="A21" s="94" t="s">
        <v>81</v>
      </c>
      <c r="B21" s="92"/>
      <c r="C21" s="92"/>
      <c r="D21" s="451"/>
      <c r="E21" s="437"/>
      <c r="F21" s="436"/>
      <c r="G21" s="438"/>
      <c r="H21" s="436"/>
      <c r="I21" s="437"/>
      <c r="J21" s="436"/>
      <c r="K21" s="438"/>
      <c r="L21" s="436"/>
      <c r="M21" s="437"/>
      <c r="N21" s="436"/>
      <c r="O21" s="438"/>
      <c r="P21" s="436"/>
      <c r="Q21" s="437"/>
      <c r="R21" s="436"/>
      <c r="S21" s="436"/>
      <c r="T21" s="447"/>
    </row>
    <row r="22" spans="1:20" ht="12.75">
      <c r="A22" s="92"/>
      <c r="B22" s="92"/>
      <c r="C22" s="93"/>
      <c r="D22" s="451"/>
      <c r="E22" s="437"/>
      <c r="F22" s="436"/>
      <c r="G22" s="438"/>
      <c r="H22" s="436"/>
      <c r="I22" s="437"/>
      <c r="J22" s="436"/>
      <c r="K22" s="438"/>
      <c r="L22" s="436"/>
      <c r="M22" s="437"/>
      <c r="N22" s="436"/>
      <c r="O22" s="438"/>
      <c r="P22" s="436"/>
      <c r="Q22" s="437"/>
      <c r="R22" s="436"/>
      <c r="S22" s="436"/>
      <c r="T22" s="447"/>
    </row>
    <row r="23" spans="1:20" ht="12.75">
      <c r="A23" s="92"/>
      <c r="B23" s="92"/>
      <c r="C23" s="92" t="s">
        <v>139</v>
      </c>
      <c r="D23" s="451">
        <v>-19137</v>
      </c>
      <c r="E23" s="437">
        <v>-44922</v>
      </c>
      <c r="F23" s="436">
        <v>-58929</v>
      </c>
      <c r="G23" s="438">
        <v>-96790</v>
      </c>
      <c r="H23" s="436">
        <v>-9384</v>
      </c>
      <c r="I23" s="437">
        <v>-28268</v>
      </c>
      <c r="J23" s="436">
        <v>-49903</v>
      </c>
      <c r="K23" s="454">
        <v>-103835</v>
      </c>
      <c r="L23" s="446">
        <v>-12746</v>
      </c>
      <c r="M23" s="456">
        <v>-38732</v>
      </c>
      <c r="N23" s="446">
        <v>-57951</v>
      </c>
      <c r="O23" s="438">
        <v>-107949</v>
      </c>
      <c r="P23" s="436">
        <v>-19864</v>
      </c>
      <c r="Q23" s="437">
        <v>-49194</v>
      </c>
      <c r="R23" s="482">
        <v>-71544</v>
      </c>
      <c r="S23" s="436"/>
      <c r="T23" s="447"/>
    </row>
    <row r="24" spans="1:20" ht="12.75">
      <c r="A24" s="92"/>
      <c r="B24" s="92"/>
      <c r="C24" s="92" t="s">
        <v>140</v>
      </c>
      <c r="D24" s="451">
        <v>-8524</v>
      </c>
      <c r="E24" s="437">
        <v>-10026.960363205684</v>
      </c>
      <c r="F24" s="436">
        <v>-13439.059381761977</v>
      </c>
      <c r="G24" s="438">
        <v>0</v>
      </c>
      <c r="H24" s="436">
        <v>-14969</v>
      </c>
      <c r="I24" s="437">
        <v>-12467</v>
      </c>
      <c r="J24" s="436">
        <v>-9858</v>
      </c>
      <c r="K24" s="454">
        <v>738</v>
      </c>
      <c r="L24" s="446">
        <v>-19403</v>
      </c>
      <c r="M24" s="456">
        <v>-17059</v>
      </c>
      <c r="N24" s="446">
        <v>-16770</v>
      </c>
      <c r="O24" s="438">
        <v>-8090</v>
      </c>
      <c r="P24" s="436">
        <v>-9858</v>
      </c>
      <c r="Q24" s="437">
        <v>-10226</v>
      </c>
      <c r="R24" s="482">
        <v>-11616</v>
      </c>
      <c r="S24" s="436"/>
      <c r="T24" s="447"/>
    </row>
    <row r="25" spans="1:20" ht="12.75">
      <c r="A25" s="92"/>
      <c r="B25" s="92"/>
      <c r="C25" s="92" t="s">
        <v>82</v>
      </c>
      <c r="D25" s="451">
        <v>-2052</v>
      </c>
      <c r="E25" s="437">
        <v>-25043</v>
      </c>
      <c r="F25" s="436">
        <v>-34879</v>
      </c>
      <c r="G25" s="438">
        <v>-35327</v>
      </c>
      <c r="H25" s="436">
        <v>-62</v>
      </c>
      <c r="I25" s="437">
        <v>-662</v>
      </c>
      <c r="J25" s="436">
        <v>-1835</v>
      </c>
      <c r="K25" s="438">
        <v>-1883</v>
      </c>
      <c r="L25" s="436">
        <v>0</v>
      </c>
      <c r="M25" s="437">
        <v>0</v>
      </c>
      <c r="N25" s="436">
        <v>-387</v>
      </c>
      <c r="O25" s="438">
        <v>-762</v>
      </c>
      <c r="P25" s="436">
        <v>0</v>
      </c>
      <c r="Q25" s="437">
        <v>-300</v>
      </c>
      <c r="R25" s="436">
        <v>-1435</v>
      </c>
      <c r="S25" s="436"/>
      <c r="T25" s="447"/>
    </row>
    <row r="26" spans="1:20" ht="12.75">
      <c r="A26" s="92"/>
      <c r="B26" s="92"/>
      <c r="C26" s="93" t="s">
        <v>83</v>
      </c>
      <c r="D26" s="451">
        <v>22</v>
      </c>
      <c r="E26" s="437">
        <v>29</v>
      </c>
      <c r="F26" s="436">
        <v>373</v>
      </c>
      <c r="G26" s="438">
        <v>379</v>
      </c>
      <c r="H26" s="436">
        <v>485</v>
      </c>
      <c r="I26" s="437">
        <v>485</v>
      </c>
      <c r="J26" s="436">
        <v>485</v>
      </c>
      <c r="K26" s="438">
        <v>485</v>
      </c>
      <c r="L26" s="436">
        <v>0</v>
      </c>
      <c r="M26" s="437">
        <v>0</v>
      </c>
      <c r="N26" s="436">
        <v>0</v>
      </c>
      <c r="O26" s="438">
        <v>0</v>
      </c>
      <c r="P26" s="436">
        <v>0</v>
      </c>
      <c r="Q26" s="437">
        <v>0</v>
      </c>
      <c r="R26" s="436">
        <v>0</v>
      </c>
      <c r="S26" s="436"/>
      <c r="T26" s="447"/>
    </row>
    <row r="27" spans="1:20" ht="12.75">
      <c r="A27" s="92"/>
      <c r="B27" s="92"/>
      <c r="C27" s="92" t="s">
        <v>141</v>
      </c>
      <c r="D27" s="451">
        <f>59-301</f>
        <v>-242</v>
      </c>
      <c r="E27" s="437">
        <v>8751</v>
      </c>
      <c r="F27" s="436">
        <v>1753</v>
      </c>
      <c r="G27" s="438">
        <v>-13495</v>
      </c>
      <c r="H27" s="436">
        <f>-2225+17633</f>
        <v>15408</v>
      </c>
      <c r="I27" s="437">
        <v>16446</v>
      </c>
      <c r="J27" s="436">
        <v>14224</v>
      </c>
      <c r="K27" s="438">
        <v>-39491</v>
      </c>
      <c r="L27" s="436">
        <v>22299</v>
      </c>
      <c r="M27" s="437">
        <v>8497</v>
      </c>
      <c r="N27" s="436">
        <v>11867</v>
      </c>
      <c r="O27" s="438">
        <v>-4075</v>
      </c>
      <c r="P27" s="436">
        <v>-11660</v>
      </c>
      <c r="Q27" s="437">
        <v>-874</v>
      </c>
      <c r="R27" s="436">
        <v>-15128</v>
      </c>
      <c r="S27" s="436"/>
      <c r="T27" s="447"/>
    </row>
    <row r="28" spans="1:20" ht="12.75">
      <c r="A28" s="92"/>
      <c r="B28" s="92"/>
      <c r="C28" s="92" t="s">
        <v>109</v>
      </c>
      <c r="D28" s="451">
        <v>0</v>
      </c>
      <c r="E28" s="437">
        <v>0</v>
      </c>
      <c r="F28" s="436">
        <v>0</v>
      </c>
      <c r="G28" s="438">
        <v>0</v>
      </c>
      <c r="H28" s="436">
        <v>0</v>
      </c>
      <c r="I28" s="437">
        <v>0</v>
      </c>
      <c r="J28" s="436">
        <v>0</v>
      </c>
      <c r="K28" s="438">
        <v>0</v>
      </c>
      <c r="L28" s="436">
        <v>1270</v>
      </c>
      <c r="M28" s="437">
        <v>1270</v>
      </c>
      <c r="N28" s="436">
        <v>1270</v>
      </c>
      <c r="O28" s="438">
        <v>1233</v>
      </c>
      <c r="P28" s="436">
        <v>0</v>
      </c>
      <c r="Q28" s="437">
        <v>0</v>
      </c>
      <c r="R28" s="436">
        <v>0</v>
      </c>
      <c r="S28" s="436"/>
      <c r="T28" s="447"/>
    </row>
    <row r="29" spans="1:20" ht="12.75">
      <c r="A29" s="255"/>
      <c r="B29" s="255"/>
      <c r="C29" s="255" t="s">
        <v>84</v>
      </c>
      <c r="D29" s="452">
        <v>807</v>
      </c>
      <c r="E29" s="440">
        <v>4111</v>
      </c>
      <c r="F29" s="439">
        <v>6354</v>
      </c>
      <c r="G29" s="441">
        <v>6913</v>
      </c>
      <c r="H29" s="439">
        <v>1157</v>
      </c>
      <c r="I29" s="440">
        <v>2917</v>
      </c>
      <c r="J29" s="439">
        <v>8307</v>
      </c>
      <c r="K29" s="441">
        <v>9105</v>
      </c>
      <c r="L29" s="439">
        <v>2464</v>
      </c>
      <c r="M29" s="440">
        <v>2690</v>
      </c>
      <c r="N29" s="439">
        <v>8271</v>
      </c>
      <c r="O29" s="441">
        <v>6194</v>
      </c>
      <c r="P29" s="439">
        <v>503</v>
      </c>
      <c r="Q29" s="440">
        <v>707</v>
      </c>
      <c r="R29" s="439">
        <v>889</v>
      </c>
      <c r="S29" s="436"/>
      <c r="T29" s="447"/>
    </row>
    <row r="30" spans="1:20" ht="3.75" customHeight="1">
      <c r="A30" s="92"/>
      <c r="B30" s="92"/>
      <c r="C30" s="92"/>
      <c r="D30" s="451"/>
      <c r="E30" s="437"/>
      <c r="F30" s="436"/>
      <c r="G30" s="438"/>
      <c r="H30" s="436"/>
      <c r="I30" s="437"/>
      <c r="J30" s="436"/>
      <c r="K30" s="438"/>
      <c r="L30" s="447"/>
      <c r="M30" s="437"/>
      <c r="N30" s="436"/>
      <c r="O30" s="438"/>
      <c r="P30" s="436"/>
      <c r="Q30" s="437"/>
      <c r="R30" s="436"/>
      <c r="S30" s="436"/>
      <c r="T30" s="447"/>
    </row>
    <row r="31" spans="1:20" ht="12.75">
      <c r="A31" s="92"/>
      <c r="B31" s="94" t="s">
        <v>85</v>
      </c>
      <c r="C31" s="92"/>
      <c r="D31" s="453">
        <f>SUM(D23:D30)</f>
        <v>-29126</v>
      </c>
      <c r="E31" s="444">
        <f aca="true" t="shared" si="1" ref="E31:R31">SUM(E23:E30)</f>
        <v>-67100.96036320568</v>
      </c>
      <c r="F31" s="443">
        <f t="shared" si="1"/>
        <v>-98767.05938176198</v>
      </c>
      <c r="G31" s="445">
        <f t="shared" si="1"/>
        <v>-138320</v>
      </c>
      <c r="H31" s="443">
        <f t="shared" si="1"/>
        <v>-7365</v>
      </c>
      <c r="I31" s="444">
        <f t="shared" si="1"/>
        <v>-21549</v>
      </c>
      <c r="J31" s="443">
        <f t="shared" si="1"/>
        <v>-38580</v>
      </c>
      <c r="K31" s="445">
        <f t="shared" si="1"/>
        <v>-134881</v>
      </c>
      <c r="L31" s="443">
        <f t="shared" si="1"/>
        <v>-6116</v>
      </c>
      <c r="M31" s="444">
        <f t="shared" si="1"/>
        <v>-43334</v>
      </c>
      <c r="N31" s="443">
        <f t="shared" si="1"/>
        <v>-53700</v>
      </c>
      <c r="O31" s="445">
        <f t="shared" si="1"/>
        <v>-113449</v>
      </c>
      <c r="P31" s="443">
        <f t="shared" si="1"/>
        <v>-40879</v>
      </c>
      <c r="Q31" s="444">
        <f t="shared" si="1"/>
        <v>-59887</v>
      </c>
      <c r="R31" s="443">
        <f t="shared" si="1"/>
        <v>-98834</v>
      </c>
      <c r="S31" s="443"/>
      <c r="T31" s="447"/>
    </row>
    <row r="32" spans="1:20" ht="12.75">
      <c r="A32" s="92"/>
      <c r="B32" s="92"/>
      <c r="C32" s="93"/>
      <c r="D32" s="451"/>
      <c r="E32" s="437"/>
      <c r="F32" s="436"/>
      <c r="G32" s="438"/>
      <c r="H32" s="436"/>
      <c r="I32" s="437"/>
      <c r="J32" s="436"/>
      <c r="K32" s="438"/>
      <c r="L32" s="447"/>
      <c r="M32" s="437"/>
      <c r="N32" s="436"/>
      <c r="O32" s="438"/>
      <c r="P32" s="436"/>
      <c r="Q32" s="437"/>
      <c r="R32" s="436"/>
      <c r="S32" s="436"/>
      <c r="T32" s="447"/>
    </row>
    <row r="33" spans="1:20" ht="12.75">
      <c r="A33" s="94" t="s">
        <v>86</v>
      </c>
      <c r="B33" s="92"/>
      <c r="C33" s="92"/>
      <c r="D33" s="451"/>
      <c r="E33" s="437"/>
      <c r="F33" s="436"/>
      <c r="G33" s="438"/>
      <c r="H33" s="436"/>
      <c r="I33" s="437"/>
      <c r="J33" s="436"/>
      <c r="K33" s="438"/>
      <c r="L33" s="436"/>
      <c r="M33" s="437"/>
      <c r="N33" s="436"/>
      <c r="O33" s="438"/>
      <c r="P33" s="436"/>
      <c r="Q33" s="437"/>
      <c r="R33" s="436"/>
      <c r="S33" s="436"/>
      <c r="T33" s="447"/>
    </row>
    <row r="34" spans="1:20" ht="12.75">
      <c r="A34" s="92"/>
      <c r="B34" s="92"/>
      <c r="C34" s="92"/>
      <c r="D34" s="451"/>
      <c r="E34" s="437"/>
      <c r="F34" s="436"/>
      <c r="G34" s="438"/>
      <c r="H34" s="436"/>
      <c r="I34" s="437"/>
      <c r="J34" s="436"/>
      <c r="K34" s="438"/>
      <c r="L34" s="436"/>
      <c r="M34" s="437"/>
      <c r="N34" s="436"/>
      <c r="O34" s="438"/>
      <c r="P34" s="436"/>
      <c r="Q34" s="437"/>
      <c r="R34" s="436"/>
      <c r="S34" s="436"/>
      <c r="T34" s="447"/>
    </row>
    <row r="35" spans="1:20" ht="12.75">
      <c r="A35" s="92"/>
      <c r="B35" s="92"/>
      <c r="C35" s="256" t="s">
        <v>87</v>
      </c>
      <c r="D35" s="451">
        <v>-16</v>
      </c>
      <c r="E35" s="437">
        <v>-58</v>
      </c>
      <c r="F35" s="436">
        <v>-75</v>
      </c>
      <c r="G35" s="438">
        <v>-77</v>
      </c>
      <c r="H35" s="436">
        <v>-76031</v>
      </c>
      <c r="I35" s="437">
        <v>-148807</v>
      </c>
      <c r="J35" s="436">
        <v>-162542</v>
      </c>
      <c r="K35" s="438">
        <v>-162558</v>
      </c>
      <c r="L35" s="436">
        <v>-1</v>
      </c>
      <c r="M35" s="437">
        <v>-77049</v>
      </c>
      <c r="N35" s="436">
        <v>-95269</v>
      </c>
      <c r="O35" s="438">
        <v>-95343</v>
      </c>
      <c r="P35" s="436">
        <v>0</v>
      </c>
      <c r="Q35" s="437">
        <v>-90419</v>
      </c>
      <c r="R35" s="436">
        <v>-93619</v>
      </c>
      <c r="S35" s="436"/>
      <c r="T35" s="447"/>
    </row>
    <row r="36" spans="1:20" ht="12.75">
      <c r="A36" s="92"/>
      <c r="B36" s="92"/>
      <c r="C36" s="256" t="s">
        <v>142</v>
      </c>
      <c r="D36" s="451">
        <v>-8515</v>
      </c>
      <c r="E36" s="437">
        <v>-14556</v>
      </c>
      <c r="F36" s="436">
        <v>-29662</v>
      </c>
      <c r="G36" s="438">
        <v>-35568</v>
      </c>
      <c r="H36" s="436">
        <v>50441</v>
      </c>
      <c r="I36" s="437">
        <v>85703</v>
      </c>
      <c r="J36" s="436">
        <v>58804</v>
      </c>
      <c r="K36" s="438">
        <v>52946</v>
      </c>
      <c r="L36" s="436">
        <v>-12798</v>
      </c>
      <c r="M36" s="437">
        <v>35908</v>
      </c>
      <c r="N36" s="436">
        <v>19062</v>
      </c>
      <c r="O36" s="438">
        <v>16113</v>
      </c>
      <c r="P36" s="436">
        <v>-14103</v>
      </c>
      <c r="Q36" s="437">
        <v>45497</v>
      </c>
      <c r="R36" s="436">
        <v>29184</v>
      </c>
      <c r="S36" s="436"/>
      <c r="T36" s="447"/>
    </row>
    <row r="37" spans="1:20" ht="12.75">
      <c r="A37" s="255"/>
      <c r="B37" s="255"/>
      <c r="C37" s="255" t="s">
        <v>88</v>
      </c>
      <c r="D37" s="452">
        <v>-18</v>
      </c>
      <c r="E37" s="440">
        <v>-26</v>
      </c>
      <c r="F37" s="439">
        <v>-26</v>
      </c>
      <c r="G37" s="441">
        <v>491</v>
      </c>
      <c r="H37" s="439">
        <v>0</v>
      </c>
      <c r="I37" s="440">
        <v>386</v>
      </c>
      <c r="J37" s="439">
        <v>386</v>
      </c>
      <c r="K37" s="441">
        <v>391</v>
      </c>
      <c r="L37" s="439">
        <v>0</v>
      </c>
      <c r="M37" s="440">
        <v>0</v>
      </c>
      <c r="N37" s="439">
        <v>0</v>
      </c>
      <c r="O37" s="441">
        <v>0</v>
      </c>
      <c r="P37" s="439">
        <v>0</v>
      </c>
      <c r="Q37" s="440">
        <v>0</v>
      </c>
      <c r="R37" s="439">
        <v>0</v>
      </c>
      <c r="S37" s="436"/>
      <c r="T37" s="447"/>
    </row>
    <row r="38" spans="1:20" ht="1.5" customHeight="1">
      <c r="A38" s="92"/>
      <c r="B38" s="92"/>
      <c r="C38" s="92"/>
      <c r="D38" s="451"/>
      <c r="E38" s="437"/>
      <c r="F38" s="436"/>
      <c r="G38" s="438"/>
      <c r="H38" s="436"/>
      <c r="I38" s="437"/>
      <c r="J38" s="436"/>
      <c r="K38" s="438"/>
      <c r="L38" s="436"/>
      <c r="M38" s="437"/>
      <c r="N38" s="436"/>
      <c r="O38" s="438"/>
      <c r="P38" s="436"/>
      <c r="Q38" s="437"/>
      <c r="R38" s="436"/>
      <c r="S38" s="436"/>
      <c r="T38" s="447"/>
    </row>
    <row r="39" spans="1:20" ht="12.75">
      <c r="A39" s="92"/>
      <c r="B39" s="94" t="s">
        <v>89</v>
      </c>
      <c r="C39" s="92"/>
      <c r="D39" s="453">
        <f>+SUM(D35:D37)</f>
        <v>-8549</v>
      </c>
      <c r="E39" s="444">
        <f aca="true" t="shared" si="2" ref="E39:R39">+SUM(E35:E37)</f>
        <v>-14640</v>
      </c>
      <c r="F39" s="443">
        <f t="shared" si="2"/>
        <v>-29763</v>
      </c>
      <c r="G39" s="445">
        <f t="shared" si="2"/>
        <v>-35154</v>
      </c>
      <c r="H39" s="443">
        <f t="shared" si="2"/>
        <v>-25590</v>
      </c>
      <c r="I39" s="444">
        <f t="shared" si="2"/>
        <v>-62718</v>
      </c>
      <c r="J39" s="443">
        <f t="shared" si="2"/>
        <v>-103352</v>
      </c>
      <c r="K39" s="445">
        <f t="shared" si="2"/>
        <v>-109221</v>
      </c>
      <c r="L39" s="443">
        <f t="shared" si="2"/>
        <v>-12799</v>
      </c>
      <c r="M39" s="444">
        <f t="shared" si="2"/>
        <v>-41141</v>
      </c>
      <c r="N39" s="443">
        <f t="shared" si="2"/>
        <v>-76207</v>
      </c>
      <c r="O39" s="445">
        <f t="shared" si="2"/>
        <v>-79230</v>
      </c>
      <c r="P39" s="443">
        <f t="shared" si="2"/>
        <v>-14103</v>
      </c>
      <c r="Q39" s="444">
        <f t="shared" si="2"/>
        <v>-44922</v>
      </c>
      <c r="R39" s="443">
        <f t="shared" si="2"/>
        <v>-64435</v>
      </c>
      <c r="S39" s="443"/>
      <c r="T39" s="447"/>
    </row>
    <row r="40" spans="1:20" ht="7.5" customHeight="1">
      <c r="A40" s="92"/>
      <c r="B40" s="95"/>
      <c r="C40" s="92"/>
      <c r="D40" s="451"/>
      <c r="E40" s="437"/>
      <c r="F40" s="436"/>
      <c r="G40" s="438"/>
      <c r="H40" s="436"/>
      <c r="I40" s="437"/>
      <c r="J40" s="436"/>
      <c r="K40" s="438"/>
      <c r="L40" s="436"/>
      <c r="M40" s="437"/>
      <c r="N40" s="436"/>
      <c r="O40" s="438"/>
      <c r="P40" s="436"/>
      <c r="Q40" s="437"/>
      <c r="R40" s="436"/>
      <c r="S40" s="436"/>
      <c r="T40" s="447"/>
    </row>
    <row r="41" spans="1:20" ht="12.75">
      <c r="A41" s="92"/>
      <c r="B41" s="94" t="s">
        <v>143</v>
      </c>
      <c r="C41" s="92"/>
      <c r="D41" s="453">
        <v>4247</v>
      </c>
      <c r="E41" s="444">
        <v>5368</v>
      </c>
      <c r="F41" s="443">
        <v>4671</v>
      </c>
      <c r="G41" s="445">
        <v>1569</v>
      </c>
      <c r="H41" s="443">
        <v>-1217</v>
      </c>
      <c r="I41" s="444">
        <v>-1749</v>
      </c>
      <c r="J41" s="443">
        <v>-367</v>
      </c>
      <c r="K41" s="445">
        <v>221</v>
      </c>
      <c r="L41" s="443">
        <v>1221</v>
      </c>
      <c r="M41" s="444">
        <v>-3156</v>
      </c>
      <c r="N41" s="443">
        <v>-1854</v>
      </c>
      <c r="O41" s="445">
        <v>1404</v>
      </c>
      <c r="P41" s="443">
        <v>5780</v>
      </c>
      <c r="Q41" s="444">
        <v>805</v>
      </c>
      <c r="R41" s="443">
        <v>688</v>
      </c>
      <c r="S41" s="443"/>
      <c r="T41" s="447"/>
    </row>
    <row r="42" spans="1:20" ht="7.5" customHeight="1">
      <c r="A42" s="92"/>
      <c r="B42" s="92"/>
      <c r="C42" s="93"/>
      <c r="D42" s="453"/>
      <c r="E42" s="444"/>
      <c r="F42" s="443"/>
      <c r="G42" s="445"/>
      <c r="H42" s="443"/>
      <c r="I42" s="444"/>
      <c r="J42" s="443"/>
      <c r="K42" s="445"/>
      <c r="L42" s="436"/>
      <c r="M42" s="444"/>
      <c r="N42" s="443"/>
      <c r="O42" s="445"/>
      <c r="P42" s="443"/>
      <c r="Q42" s="444"/>
      <c r="R42" s="443"/>
      <c r="S42" s="443"/>
      <c r="T42" s="447"/>
    </row>
    <row r="43" spans="1:20" ht="12.75">
      <c r="A43" s="92"/>
      <c r="B43" s="94" t="s">
        <v>90</v>
      </c>
      <c r="C43" s="92"/>
      <c r="D43" s="453">
        <f>+D41+D39+D31+D19</f>
        <v>9999</v>
      </c>
      <c r="E43" s="444">
        <v>17400.039636794318</v>
      </c>
      <c r="F43" s="443">
        <v>26619.94061823802</v>
      </c>
      <c r="G43" s="445">
        <v>35897</v>
      </c>
      <c r="H43" s="443">
        <f>+H41+H39+H31+H19</f>
        <v>23145</v>
      </c>
      <c r="I43" s="444">
        <v>35730</v>
      </c>
      <c r="J43" s="443">
        <v>33983</v>
      </c>
      <c r="K43" s="445">
        <v>-12541</v>
      </c>
      <c r="L43" s="443">
        <v>31422</v>
      </c>
      <c r="M43" s="444">
        <v>14995</v>
      </c>
      <c r="N43" s="443">
        <v>22065</v>
      </c>
      <c r="O43" s="445">
        <v>19014</v>
      </c>
      <c r="P43" s="443">
        <f>+P19+P31+P39+P41</f>
        <v>1334</v>
      </c>
      <c r="Q43" s="444">
        <f>+Q19+Q31+Q39+Q41</f>
        <v>-14996</v>
      </c>
      <c r="R43" s="443">
        <f>+R19+R31+R39+R41</f>
        <v>-14867</v>
      </c>
      <c r="S43" s="443"/>
      <c r="T43" s="447"/>
    </row>
    <row r="44" spans="1:20" ht="12.75">
      <c r="A44" s="92"/>
      <c r="B44" s="92"/>
      <c r="C44" s="93"/>
      <c r="D44" s="451"/>
      <c r="E44" s="456"/>
      <c r="F44" s="446"/>
      <c r="G44" s="454"/>
      <c r="H44" s="446"/>
      <c r="I44" s="456"/>
      <c r="J44" s="457"/>
      <c r="K44" s="454"/>
      <c r="L44" s="436"/>
      <c r="M44" s="437"/>
      <c r="N44" s="436"/>
      <c r="O44" s="438"/>
      <c r="P44" s="436"/>
      <c r="Q44" s="437"/>
      <c r="R44" s="436"/>
      <c r="S44" s="436"/>
      <c r="T44" s="447"/>
    </row>
    <row r="45" spans="1:20" ht="12.75">
      <c r="A45" s="92"/>
      <c r="B45" s="92"/>
      <c r="C45" s="92" t="s">
        <v>91</v>
      </c>
      <c r="D45" s="451">
        <f>46060-21750</f>
        <v>24310</v>
      </c>
      <c r="E45" s="437">
        <v>24310</v>
      </c>
      <c r="F45" s="436">
        <v>24310</v>
      </c>
      <c r="G45" s="438">
        <v>24310</v>
      </c>
      <c r="H45" s="436">
        <f>77840-17633</f>
        <v>60207</v>
      </c>
      <c r="I45" s="437">
        <v>60207</v>
      </c>
      <c r="J45" s="436">
        <v>60207</v>
      </c>
      <c r="K45" s="438">
        <v>60207</v>
      </c>
      <c r="L45" s="436">
        <v>47666</v>
      </c>
      <c r="M45" s="437">
        <v>47666</v>
      </c>
      <c r="N45" s="436">
        <v>47666</v>
      </c>
      <c r="O45" s="438">
        <v>47666</v>
      </c>
      <c r="P45" s="436">
        <v>66680</v>
      </c>
      <c r="Q45" s="437">
        <v>66680</v>
      </c>
      <c r="R45" s="436">
        <v>66680</v>
      </c>
      <c r="S45" s="436"/>
      <c r="T45" s="447"/>
    </row>
    <row r="46" spans="1:20" ht="1.5" customHeight="1">
      <c r="A46" s="92"/>
      <c r="B46" s="92"/>
      <c r="C46" s="92"/>
      <c r="D46" s="451"/>
      <c r="E46" s="437"/>
      <c r="F46" s="436"/>
      <c r="G46" s="438"/>
      <c r="H46" s="436"/>
      <c r="I46" s="437"/>
      <c r="J46" s="436"/>
      <c r="K46" s="438"/>
      <c r="L46" s="436"/>
      <c r="M46" s="437"/>
      <c r="N46" s="436"/>
      <c r="O46" s="438"/>
      <c r="P46" s="436"/>
      <c r="Q46" s="437"/>
      <c r="R46" s="436"/>
      <c r="S46" s="436"/>
      <c r="T46" s="447"/>
    </row>
    <row r="47" spans="1:20" ht="12.75">
      <c r="A47" s="255"/>
      <c r="B47" s="255"/>
      <c r="C47" s="255" t="s">
        <v>92</v>
      </c>
      <c r="D47" s="452">
        <f>56517-22051</f>
        <v>34466</v>
      </c>
      <c r="E47" s="440">
        <v>41710</v>
      </c>
      <c r="F47" s="439">
        <v>50930</v>
      </c>
      <c r="G47" s="441">
        <v>60207</v>
      </c>
      <c r="H47" s="439">
        <v>83352</v>
      </c>
      <c r="I47" s="440">
        <v>95937</v>
      </c>
      <c r="J47" s="439">
        <v>94190</v>
      </c>
      <c r="K47" s="441">
        <v>47666</v>
      </c>
      <c r="L47" s="439">
        <v>79088</v>
      </c>
      <c r="M47" s="440">
        <v>62661</v>
      </c>
      <c r="N47" s="439">
        <v>69731</v>
      </c>
      <c r="O47" s="441">
        <v>66680</v>
      </c>
      <c r="P47" s="439">
        <v>68014</v>
      </c>
      <c r="Q47" s="440">
        <v>51684</v>
      </c>
      <c r="R47" s="439">
        <v>51813</v>
      </c>
      <c r="S47" s="436"/>
      <c r="T47" s="447"/>
    </row>
    <row r="48" spans="1:20" ht="9" customHeight="1">
      <c r="A48" s="92"/>
      <c r="B48" s="92"/>
      <c r="C48" s="92"/>
      <c r="D48" s="451"/>
      <c r="E48" s="437"/>
      <c r="F48" s="436"/>
      <c r="G48" s="438"/>
      <c r="H48" s="436"/>
      <c r="I48" s="437"/>
      <c r="J48" s="436"/>
      <c r="K48" s="438"/>
      <c r="L48" s="436"/>
      <c r="M48" s="437"/>
      <c r="N48" s="436"/>
      <c r="O48" s="438"/>
      <c r="P48" s="436"/>
      <c r="Q48" s="437"/>
      <c r="R48" s="436"/>
      <c r="S48" s="436"/>
      <c r="T48" s="447"/>
    </row>
    <row r="49" spans="1:20" ht="13.5" thickBot="1">
      <c r="A49" s="96"/>
      <c r="B49" s="97" t="s">
        <v>90</v>
      </c>
      <c r="C49" s="96"/>
      <c r="D49" s="455">
        <f aca="true" t="shared" si="3" ref="D49:O49">+D47-D45</f>
        <v>10156</v>
      </c>
      <c r="E49" s="449">
        <f t="shared" si="3"/>
        <v>17400</v>
      </c>
      <c r="F49" s="448">
        <f t="shared" si="3"/>
        <v>26620</v>
      </c>
      <c r="G49" s="450">
        <f t="shared" si="3"/>
        <v>35897</v>
      </c>
      <c r="H49" s="448">
        <f t="shared" si="3"/>
        <v>23145</v>
      </c>
      <c r="I49" s="449">
        <f t="shared" si="3"/>
        <v>35730</v>
      </c>
      <c r="J49" s="448">
        <f t="shared" si="3"/>
        <v>33983</v>
      </c>
      <c r="K49" s="450">
        <f t="shared" si="3"/>
        <v>-12541</v>
      </c>
      <c r="L49" s="448">
        <f t="shared" si="3"/>
        <v>31422</v>
      </c>
      <c r="M49" s="449">
        <f t="shared" si="3"/>
        <v>14995</v>
      </c>
      <c r="N49" s="448">
        <f t="shared" si="3"/>
        <v>22065</v>
      </c>
      <c r="O49" s="450">
        <f t="shared" si="3"/>
        <v>19014</v>
      </c>
      <c r="P49" s="448">
        <f>+P47-P45</f>
        <v>1334</v>
      </c>
      <c r="Q49" s="449">
        <f>+Q47-Q45</f>
        <v>-14996</v>
      </c>
      <c r="R49" s="448">
        <f>+R47-R45</f>
        <v>-14867</v>
      </c>
      <c r="S49" s="443"/>
      <c r="T49" s="447"/>
    </row>
    <row r="50" spans="11:15" ht="13.5" thickTop="1">
      <c r="K50" s="133"/>
      <c r="O50" s="133"/>
    </row>
    <row r="51" spans="1:15" ht="12.75">
      <c r="A51" s="17" t="s">
        <v>93</v>
      </c>
      <c r="D51" s="114"/>
      <c r="E51" s="114"/>
      <c r="F51" s="114"/>
      <c r="G51" s="114"/>
      <c r="H51" s="114"/>
      <c r="I51" s="114"/>
      <c r="K51" s="133"/>
      <c r="O51" s="133"/>
    </row>
    <row r="52" spans="1:15" ht="12.75">
      <c r="A52" s="98" t="s">
        <v>71</v>
      </c>
      <c r="K52" s="133"/>
      <c r="O52" s="133"/>
    </row>
    <row r="53" spans="1:11" ht="56.25" customHeight="1">
      <c r="A53" s="499" t="s">
        <v>113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</row>
  </sheetData>
  <mergeCells count="1">
    <mergeCell ref="A53:K53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50" workbookViewId="0" topLeftCell="A1">
      <pane xSplit="3" ySplit="4" topLeftCell="D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91" sqref="A91"/>
    </sheetView>
  </sheetViews>
  <sheetFormatPr defaultColWidth="7.28125" defaultRowHeight="12.75"/>
  <cols>
    <col min="1" max="1" width="3.421875" style="68" customWidth="1"/>
    <col min="2" max="2" width="3.140625" style="72" customWidth="1"/>
    <col min="3" max="3" width="40.140625" style="86" customWidth="1"/>
    <col min="4" max="4" width="13.421875" style="73" customWidth="1"/>
    <col min="5" max="5" width="15.421875" style="68" bestFit="1" customWidth="1"/>
    <col min="6" max="6" width="15.421875" style="73" bestFit="1" customWidth="1"/>
    <col min="7" max="7" width="14.28125" style="86" customWidth="1"/>
    <col min="8" max="8" width="13.421875" style="73" customWidth="1"/>
    <col min="9" max="9" width="15.421875" style="68" bestFit="1" customWidth="1"/>
    <col min="10" max="10" width="15.421875" style="73" bestFit="1" customWidth="1"/>
    <col min="11" max="11" width="8.7109375" style="73" customWidth="1"/>
    <col min="12" max="16384" width="7.28125" style="73" customWidth="1"/>
  </cols>
  <sheetData>
    <row r="1" spans="1:10" ht="12.75">
      <c r="A1" s="71" t="s">
        <v>2</v>
      </c>
      <c r="C1" s="313"/>
      <c r="D1" s="236">
        <v>2008</v>
      </c>
      <c r="E1" s="236">
        <v>2008</v>
      </c>
      <c r="F1" s="236">
        <v>2008</v>
      </c>
      <c r="G1" s="237">
        <v>2008</v>
      </c>
      <c r="H1" s="236">
        <v>2009</v>
      </c>
      <c r="I1" s="236">
        <v>2009</v>
      </c>
      <c r="J1" s="236">
        <v>2009</v>
      </c>
    </row>
    <row r="2" spans="1:10" ht="12.75">
      <c r="A2" s="74" t="s">
        <v>216</v>
      </c>
      <c r="C2" s="314"/>
      <c r="D2" s="239" t="s">
        <v>7</v>
      </c>
      <c r="E2" s="238" t="s">
        <v>72</v>
      </c>
      <c r="F2" s="239" t="s">
        <v>73</v>
      </c>
      <c r="G2" s="241" t="s">
        <v>10</v>
      </c>
      <c r="H2" s="239" t="s">
        <v>7</v>
      </c>
      <c r="I2" s="238" t="s">
        <v>72</v>
      </c>
      <c r="J2" s="239" t="s">
        <v>73</v>
      </c>
    </row>
    <row r="3" spans="1:10" ht="12.75">
      <c r="A3" s="74"/>
      <c r="C3" s="314"/>
      <c r="D3" s="8"/>
      <c r="E3" s="300"/>
      <c r="F3" s="300"/>
      <c r="G3" s="263" t="s">
        <v>159</v>
      </c>
      <c r="H3" s="294"/>
      <c r="I3" s="300"/>
      <c r="J3" s="300"/>
    </row>
    <row r="4" spans="1:10" ht="12.75">
      <c r="A4" s="88" t="s">
        <v>214</v>
      </c>
      <c r="B4" s="87"/>
      <c r="C4" s="315"/>
      <c r="D4" s="243" t="s">
        <v>12</v>
      </c>
      <c r="E4" s="243" t="s">
        <v>12</v>
      </c>
      <c r="F4" s="243" t="s">
        <v>12</v>
      </c>
      <c r="G4" s="254" t="s">
        <v>12</v>
      </c>
      <c r="H4" s="243" t="s">
        <v>12</v>
      </c>
      <c r="I4" s="243" t="s">
        <v>12</v>
      </c>
      <c r="J4" s="243" t="s">
        <v>12</v>
      </c>
    </row>
    <row r="5" spans="1:9" ht="12.75">
      <c r="A5" s="2"/>
      <c r="C5" s="316"/>
      <c r="E5" s="78"/>
      <c r="G5" s="82"/>
      <c r="I5" s="78"/>
    </row>
    <row r="6" spans="1:9" ht="15.75">
      <c r="A6" s="75" t="s">
        <v>151</v>
      </c>
      <c r="C6" s="317"/>
      <c r="E6" s="79"/>
      <c r="G6" s="83"/>
      <c r="I6" s="79"/>
    </row>
    <row r="7" spans="1:9" ht="12.75">
      <c r="A7" s="76"/>
      <c r="C7" s="317"/>
      <c r="E7" s="80"/>
      <c r="G7" s="84"/>
      <c r="I7" s="80"/>
    </row>
    <row r="8" spans="3:11" ht="12.75">
      <c r="C8" s="318" t="s">
        <v>146</v>
      </c>
      <c r="D8" s="295">
        <v>22352</v>
      </c>
      <c r="E8" s="226">
        <v>47127</v>
      </c>
      <c r="F8" s="295">
        <v>68559</v>
      </c>
      <c r="G8" s="257">
        <v>89115</v>
      </c>
      <c r="H8" s="295">
        <v>20373</v>
      </c>
      <c r="I8" s="226">
        <v>39974</v>
      </c>
      <c r="J8" s="295">
        <v>59136</v>
      </c>
      <c r="K8" s="295"/>
    </row>
    <row r="9" spans="3:11" ht="12.75">
      <c r="C9" s="318" t="s">
        <v>0</v>
      </c>
      <c r="D9" s="292">
        <v>8457</v>
      </c>
      <c r="E9" s="226">
        <v>16550</v>
      </c>
      <c r="F9" s="292">
        <v>24624</v>
      </c>
      <c r="G9" s="257">
        <v>32582</v>
      </c>
      <c r="H9" s="292">
        <v>7646</v>
      </c>
      <c r="I9" s="226">
        <v>15137</v>
      </c>
      <c r="J9" s="292">
        <v>22604</v>
      </c>
      <c r="K9" s="292"/>
    </row>
    <row r="10" spans="3:11" ht="12.75">
      <c r="C10" s="318" t="s">
        <v>117</v>
      </c>
      <c r="D10" s="292">
        <v>4581</v>
      </c>
      <c r="E10" s="226">
        <v>9235</v>
      </c>
      <c r="F10" s="292">
        <v>13802</v>
      </c>
      <c r="G10" s="257">
        <v>18412</v>
      </c>
      <c r="H10" s="292">
        <v>5095</v>
      </c>
      <c r="I10" s="226">
        <v>10409</v>
      </c>
      <c r="J10" s="292">
        <v>15869</v>
      </c>
      <c r="K10" s="292"/>
    </row>
    <row r="11" spans="3:11" ht="12.75">
      <c r="C11" s="318" t="s">
        <v>147</v>
      </c>
      <c r="D11" s="292">
        <v>895</v>
      </c>
      <c r="E11" s="226">
        <v>1770</v>
      </c>
      <c r="F11" s="301">
        <v>2549</v>
      </c>
      <c r="G11" s="257">
        <v>3520</v>
      </c>
      <c r="H11" s="292">
        <v>744</v>
      </c>
      <c r="I11" s="226">
        <v>1439</v>
      </c>
      <c r="J11" s="301">
        <v>2148</v>
      </c>
      <c r="K11" s="301"/>
    </row>
    <row r="12" spans="2:11" ht="12.75">
      <c r="B12" s="76" t="s">
        <v>148</v>
      </c>
      <c r="D12" s="293">
        <f aca="true" t="shared" si="0" ref="D12:J12">+SUM(D8:D11)</f>
        <v>36285</v>
      </c>
      <c r="E12" s="227">
        <f t="shared" si="0"/>
        <v>74682</v>
      </c>
      <c r="F12" s="293">
        <f t="shared" si="0"/>
        <v>109534</v>
      </c>
      <c r="G12" s="258">
        <f t="shared" si="0"/>
        <v>143629</v>
      </c>
      <c r="H12" s="293">
        <f t="shared" si="0"/>
        <v>33858</v>
      </c>
      <c r="I12" s="227">
        <f t="shared" si="0"/>
        <v>66959</v>
      </c>
      <c r="J12" s="293">
        <f t="shared" si="0"/>
        <v>99757</v>
      </c>
      <c r="K12" s="293"/>
    </row>
    <row r="13" spans="1:12" s="130" customFormat="1" ht="3" customHeight="1">
      <c r="A13" s="68"/>
      <c r="B13" s="76"/>
      <c r="C13" s="86"/>
      <c r="D13" s="292"/>
      <c r="E13" s="226"/>
      <c r="F13" s="301"/>
      <c r="G13" s="257"/>
      <c r="H13" s="292"/>
      <c r="I13" s="226"/>
      <c r="J13" s="301"/>
      <c r="K13" s="301"/>
      <c r="L13" s="73"/>
    </row>
    <row r="14" spans="1:12" s="130" customFormat="1" ht="12.75">
      <c r="A14" s="3"/>
      <c r="B14" s="285"/>
      <c r="C14" s="318" t="s">
        <v>146</v>
      </c>
      <c r="D14" s="292">
        <v>36712</v>
      </c>
      <c r="E14" s="226">
        <v>75264</v>
      </c>
      <c r="F14" s="295">
        <v>114670</v>
      </c>
      <c r="G14" s="257">
        <v>152824</v>
      </c>
      <c r="H14" s="292">
        <v>34892</v>
      </c>
      <c r="I14" s="226">
        <v>71371</v>
      </c>
      <c r="J14" s="295">
        <v>107998</v>
      </c>
      <c r="K14" s="295"/>
      <c r="L14" s="73"/>
    </row>
    <row r="15" spans="1:12" s="130" customFormat="1" ht="12.75">
      <c r="A15" s="3"/>
      <c r="B15" s="285"/>
      <c r="C15" s="140" t="s">
        <v>149</v>
      </c>
      <c r="D15" s="292">
        <v>6556</v>
      </c>
      <c r="E15" s="226">
        <v>12956</v>
      </c>
      <c r="F15" s="295">
        <v>19948</v>
      </c>
      <c r="G15" s="257">
        <v>27404</v>
      </c>
      <c r="H15" s="292">
        <v>6863</v>
      </c>
      <c r="I15" s="226">
        <v>13878</v>
      </c>
      <c r="J15" s="295">
        <v>21027</v>
      </c>
      <c r="K15" s="295"/>
      <c r="L15" s="73"/>
    </row>
    <row r="16" spans="3:11" ht="12.75">
      <c r="C16" s="140" t="s">
        <v>111</v>
      </c>
      <c r="D16" s="295">
        <v>3920</v>
      </c>
      <c r="E16" s="296">
        <v>7762</v>
      </c>
      <c r="F16" s="295">
        <v>12292</v>
      </c>
      <c r="G16" s="297">
        <v>17789</v>
      </c>
      <c r="H16" s="295">
        <v>3330</v>
      </c>
      <c r="I16" s="296">
        <v>7287</v>
      </c>
      <c r="J16" s="295">
        <v>11719</v>
      </c>
      <c r="K16" s="295"/>
    </row>
    <row r="17" spans="2:11" ht="12.75">
      <c r="B17" s="286" t="s">
        <v>150</v>
      </c>
      <c r="D17" s="293">
        <f aca="true" t="shared" si="1" ref="D17:J17">+SUM(D14:D16)</f>
        <v>47188</v>
      </c>
      <c r="E17" s="303">
        <f t="shared" si="1"/>
        <v>95982</v>
      </c>
      <c r="F17" s="302">
        <f t="shared" si="1"/>
        <v>146910</v>
      </c>
      <c r="G17" s="304">
        <f t="shared" si="1"/>
        <v>198017</v>
      </c>
      <c r="H17" s="293">
        <f t="shared" si="1"/>
        <v>45085</v>
      </c>
      <c r="I17" s="303">
        <f t="shared" si="1"/>
        <v>92536</v>
      </c>
      <c r="J17" s="293">
        <f t="shared" si="1"/>
        <v>140744</v>
      </c>
      <c r="K17" s="293"/>
    </row>
    <row r="18" spans="2:11" ht="3" customHeight="1">
      <c r="B18" s="286"/>
      <c r="D18" s="292"/>
      <c r="E18" s="298"/>
      <c r="F18" s="292"/>
      <c r="G18" s="299"/>
      <c r="H18" s="292"/>
      <c r="I18" s="298"/>
      <c r="J18" s="292"/>
      <c r="K18" s="292"/>
    </row>
    <row r="19" spans="1:11" ht="12.75">
      <c r="A19" s="76" t="s">
        <v>94</v>
      </c>
      <c r="B19" s="79"/>
      <c r="D19" s="293">
        <f aca="true" t="shared" si="2" ref="D19:J19">+D12+D17</f>
        <v>83473</v>
      </c>
      <c r="E19" s="227">
        <f t="shared" si="2"/>
        <v>170664</v>
      </c>
      <c r="F19" s="293">
        <f t="shared" si="2"/>
        <v>256444</v>
      </c>
      <c r="G19" s="258">
        <f t="shared" si="2"/>
        <v>341646</v>
      </c>
      <c r="H19" s="293">
        <f t="shared" si="2"/>
        <v>78943</v>
      </c>
      <c r="I19" s="227">
        <f t="shared" si="2"/>
        <v>159495</v>
      </c>
      <c r="J19" s="293">
        <f t="shared" si="2"/>
        <v>240501</v>
      </c>
      <c r="K19" s="293"/>
    </row>
    <row r="20" spans="1:11" ht="12.75" hidden="1">
      <c r="A20" s="76"/>
      <c r="B20" s="79"/>
      <c r="D20" s="293"/>
      <c r="E20" s="226"/>
      <c r="F20" s="293"/>
      <c r="G20" s="257"/>
      <c r="H20" s="293"/>
      <c r="I20" s="226"/>
      <c r="J20" s="293"/>
      <c r="K20" s="293"/>
    </row>
    <row r="21" spans="1:11" ht="12.75">
      <c r="A21" s="76" t="s">
        <v>1</v>
      </c>
      <c r="B21" s="79"/>
      <c r="C21" s="317"/>
      <c r="D21" s="293">
        <v>47607</v>
      </c>
      <c r="E21" s="227">
        <v>100680</v>
      </c>
      <c r="F21" s="293">
        <v>149570</v>
      </c>
      <c r="G21" s="258">
        <v>192800</v>
      </c>
      <c r="H21" s="293">
        <v>46602</v>
      </c>
      <c r="I21" s="227">
        <v>92161</v>
      </c>
      <c r="J21" s="293">
        <v>140189</v>
      </c>
      <c r="K21" s="293"/>
    </row>
    <row r="22" spans="1:11" ht="12.75">
      <c r="A22" s="458" t="s">
        <v>32</v>
      </c>
      <c r="B22" s="459"/>
      <c r="C22" s="460"/>
      <c r="D22" s="461">
        <v>45838</v>
      </c>
      <c r="E22" s="290">
        <v>96608</v>
      </c>
      <c r="F22" s="461">
        <v>143596</v>
      </c>
      <c r="G22" s="291">
        <v>184418</v>
      </c>
      <c r="H22" s="461">
        <v>44632</v>
      </c>
      <c r="I22" s="290">
        <v>87893</v>
      </c>
      <c r="J22" s="461">
        <v>133109</v>
      </c>
      <c r="K22" s="293"/>
    </row>
    <row r="23" spans="1:11" ht="12.75">
      <c r="A23" s="3"/>
      <c r="C23" s="140"/>
      <c r="D23" s="69"/>
      <c r="E23" s="226"/>
      <c r="F23" s="69"/>
      <c r="G23" s="257"/>
      <c r="H23" s="69"/>
      <c r="I23" s="226"/>
      <c r="J23" s="69"/>
      <c r="K23" s="69"/>
    </row>
    <row r="24" spans="1:11" ht="15.75">
      <c r="A24" s="75" t="s">
        <v>152</v>
      </c>
      <c r="B24" s="77"/>
      <c r="C24" s="319"/>
      <c r="D24" s="128"/>
      <c r="E24" s="227"/>
      <c r="F24" s="128"/>
      <c r="G24" s="85"/>
      <c r="H24" s="128"/>
      <c r="I24" s="227"/>
      <c r="J24" s="128"/>
      <c r="K24" s="128"/>
    </row>
    <row r="25" spans="1:11" ht="12.75">
      <c r="A25" s="125"/>
      <c r="B25" s="77"/>
      <c r="C25" s="319"/>
      <c r="D25" s="128"/>
      <c r="E25" s="227"/>
      <c r="F25" s="128"/>
      <c r="G25" s="257"/>
      <c r="H25" s="128"/>
      <c r="I25" s="227"/>
      <c r="J25" s="128"/>
      <c r="K25" s="128"/>
    </row>
    <row r="26" spans="1:11" ht="12.75">
      <c r="A26" s="125"/>
      <c r="B26" s="77"/>
      <c r="C26" s="318" t="s">
        <v>146</v>
      </c>
      <c r="D26" s="69">
        <v>6986</v>
      </c>
      <c r="E26" s="81">
        <v>18935</v>
      </c>
      <c r="F26" s="69">
        <v>25754</v>
      </c>
      <c r="G26" s="257">
        <v>32277</v>
      </c>
      <c r="H26" s="69">
        <v>6223</v>
      </c>
      <c r="I26" s="81">
        <v>12237</v>
      </c>
      <c r="J26" s="69">
        <v>17979</v>
      </c>
      <c r="K26" s="69"/>
    </row>
    <row r="27" spans="1:11" ht="12.75">
      <c r="A27" s="67"/>
      <c r="C27" s="318" t="s">
        <v>110</v>
      </c>
      <c r="D27" s="69">
        <v>6462</v>
      </c>
      <c r="E27" s="81">
        <v>13283</v>
      </c>
      <c r="F27" s="69">
        <v>20142</v>
      </c>
      <c r="G27" s="85">
        <v>26725</v>
      </c>
      <c r="H27" s="69">
        <v>6582</v>
      </c>
      <c r="I27" s="81">
        <v>12965</v>
      </c>
      <c r="J27" s="69">
        <v>19151</v>
      </c>
      <c r="K27" s="69"/>
    </row>
    <row r="28" spans="1:11" ht="15.75">
      <c r="A28" s="75"/>
      <c r="B28" s="76" t="s">
        <v>153</v>
      </c>
      <c r="D28" s="128">
        <f aca="true" t="shared" si="3" ref="D28:J28">+D26+D27</f>
        <v>13448</v>
      </c>
      <c r="E28" s="127">
        <f t="shared" si="3"/>
        <v>32218</v>
      </c>
      <c r="F28" s="302">
        <f t="shared" si="3"/>
        <v>45896</v>
      </c>
      <c r="G28" s="129">
        <f t="shared" si="3"/>
        <v>59002</v>
      </c>
      <c r="H28" s="128">
        <f t="shared" si="3"/>
        <v>12805</v>
      </c>
      <c r="I28" s="127">
        <f t="shared" si="3"/>
        <v>25202</v>
      </c>
      <c r="J28" s="128">
        <f t="shared" si="3"/>
        <v>37130</v>
      </c>
      <c r="K28" s="128"/>
    </row>
    <row r="29" spans="1:11" ht="3" customHeight="1">
      <c r="A29" s="75"/>
      <c r="B29" s="76"/>
      <c r="D29" s="128"/>
      <c r="E29" s="227"/>
      <c r="F29" s="128"/>
      <c r="G29" s="258"/>
      <c r="H29" s="128"/>
      <c r="I29" s="227"/>
      <c r="J29" s="128"/>
      <c r="K29" s="128"/>
    </row>
    <row r="30" spans="1:11" ht="12.75">
      <c r="A30" s="125"/>
      <c r="B30" s="77"/>
      <c r="C30" s="318" t="s">
        <v>146</v>
      </c>
      <c r="D30" s="69">
        <v>11978</v>
      </c>
      <c r="E30" s="81">
        <v>24178</v>
      </c>
      <c r="F30" s="69">
        <v>36399</v>
      </c>
      <c r="G30" s="257">
        <v>48035</v>
      </c>
      <c r="H30" s="69">
        <v>10908</v>
      </c>
      <c r="I30" s="81">
        <v>22015</v>
      </c>
      <c r="J30" s="69">
        <v>33342</v>
      </c>
      <c r="K30" s="69"/>
    </row>
    <row r="31" spans="1:11" ht="12.75">
      <c r="A31" s="125"/>
      <c r="B31" s="77"/>
      <c r="C31" s="140" t="s">
        <v>149</v>
      </c>
      <c r="D31" s="69">
        <v>2923</v>
      </c>
      <c r="E31" s="81">
        <v>5952</v>
      </c>
      <c r="F31" s="69">
        <v>9148</v>
      </c>
      <c r="G31" s="85">
        <v>12463</v>
      </c>
      <c r="H31" s="69">
        <v>3255</v>
      </c>
      <c r="I31" s="81">
        <v>6561</v>
      </c>
      <c r="J31" s="69">
        <v>10141</v>
      </c>
      <c r="K31" s="69"/>
    </row>
    <row r="32" spans="1:11" ht="12.75">
      <c r="A32" s="67"/>
      <c r="C32" s="140" t="s">
        <v>111</v>
      </c>
      <c r="D32" s="69">
        <v>2316</v>
      </c>
      <c r="E32" s="81">
        <v>4920</v>
      </c>
      <c r="F32" s="69">
        <v>7236</v>
      </c>
      <c r="G32" s="85">
        <v>11885</v>
      </c>
      <c r="H32" s="69">
        <v>2275</v>
      </c>
      <c r="I32" s="81">
        <v>4631</v>
      </c>
      <c r="J32" s="69">
        <v>7029</v>
      </c>
      <c r="K32" s="69"/>
    </row>
    <row r="33" spans="1:11" ht="15.75">
      <c r="A33" s="75"/>
      <c r="B33" s="286" t="s">
        <v>150</v>
      </c>
      <c r="D33" s="128">
        <f aca="true" t="shared" si="4" ref="D33:J33">+SUM(D30:D32)</f>
        <v>17217</v>
      </c>
      <c r="E33" s="127">
        <f t="shared" si="4"/>
        <v>35050</v>
      </c>
      <c r="F33" s="128">
        <f t="shared" si="4"/>
        <v>52783</v>
      </c>
      <c r="G33" s="258">
        <f t="shared" si="4"/>
        <v>72383</v>
      </c>
      <c r="H33" s="128">
        <f t="shared" si="4"/>
        <v>16438</v>
      </c>
      <c r="I33" s="127">
        <f t="shared" si="4"/>
        <v>33207</v>
      </c>
      <c r="J33" s="128">
        <f t="shared" si="4"/>
        <v>50512</v>
      </c>
      <c r="K33" s="128"/>
    </row>
    <row r="34" spans="1:11" ht="3" customHeight="1">
      <c r="A34" s="75"/>
      <c r="B34" s="76"/>
      <c r="D34" s="69"/>
      <c r="E34" s="226"/>
      <c r="F34" s="69"/>
      <c r="G34" s="257"/>
      <c r="H34" s="69"/>
      <c r="I34" s="226"/>
      <c r="J34" s="69"/>
      <c r="K34" s="69"/>
    </row>
    <row r="35" spans="1:11" ht="12.75">
      <c r="A35" s="125"/>
      <c r="B35" s="126" t="s">
        <v>154</v>
      </c>
      <c r="D35" s="128">
        <v>10597</v>
      </c>
      <c r="E35" s="127">
        <v>20946</v>
      </c>
      <c r="F35" s="128">
        <v>31908</v>
      </c>
      <c r="G35" s="129">
        <v>47789</v>
      </c>
      <c r="H35" s="128">
        <v>13654</v>
      </c>
      <c r="I35" s="127">
        <v>26122</v>
      </c>
      <c r="J35" s="128">
        <v>35856</v>
      </c>
      <c r="K35" s="128"/>
    </row>
    <row r="36" spans="1:11" ht="3" customHeight="1">
      <c r="A36" s="125"/>
      <c r="B36" s="126"/>
      <c r="D36" s="128"/>
      <c r="E36" s="227"/>
      <c r="F36" s="128"/>
      <c r="G36" s="85"/>
      <c r="H36" s="128"/>
      <c r="I36" s="227"/>
      <c r="J36" s="128"/>
      <c r="K36" s="128"/>
    </row>
    <row r="37" spans="1:11" ht="12" customHeight="1">
      <c r="A37" s="126" t="s">
        <v>94</v>
      </c>
      <c r="B37" s="79"/>
      <c r="D37" s="307">
        <f aca="true" t="shared" si="5" ref="D37:J37">+D28+D33+D35</f>
        <v>41262</v>
      </c>
      <c r="E37" s="308">
        <f t="shared" si="5"/>
        <v>88214</v>
      </c>
      <c r="F37" s="309">
        <f t="shared" si="5"/>
        <v>130587</v>
      </c>
      <c r="G37" s="258">
        <f t="shared" si="5"/>
        <v>179174</v>
      </c>
      <c r="H37" s="309">
        <f t="shared" si="5"/>
        <v>42897</v>
      </c>
      <c r="I37" s="308">
        <f t="shared" si="5"/>
        <v>84531</v>
      </c>
      <c r="J37" s="309">
        <f t="shared" si="5"/>
        <v>123498</v>
      </c>
      <c r="K37" s="309"/>
    </row>
    <row r="38" spans="1:11" ht="12.75" hidden="1">
      <c r="A38" s="126"/>
      <c r="B38" s="79"/>
      <c r="D38" s="309"/>
      <c r="E38" s="308"/>
      <c r="F38" s="309"/>
      <c r="G38" s="258"/>
      <c r="H38" s="309"/>
      <c r="I38" s="308"/>
      <c r="J38" s="309"/>
      <c r="K38" s="309"/>
    </row>
    <row r="39" spans="1:11" ht="12.75">
      <c r="A39" s="126" t="s">
        <v>1</v>
      </c>
      <c r="B39" s="79"/>
      <c r="D39" s="309">
        <v>22083</v>
      </c>
      <c r="E39" s="306">
        <v>49063</v>
      </c>
      <c r="F39" s="309">
        <v>71050</v>
      </c>
      <c r="G39" s="258">
        <v>90662</v>
      </c>
      <c r="H39" s="309">
        <v>20268</v>
      </c>
      <c r="I39" s="306">
        <v>40023</v>
      </c>
      <c r="J39" s="309">
        <v>60431</v>
      </c>
      <c r="K39" s="309"/>
    </row>
    <row r="40" spans="1:11" ht="12.75">
      <c r="A40" s="458" t="s">
        <v>32</v>
      </c>
      <c r="B40" s="459"/>
      <c r="C40" s="462"/>
      <c r="D40" s="463">
        <v>20530</v>
      </c>
      <c r="E40" s="464">
        <v>45765</v>
      </c>
      <c r="F40" s="463">
        <v>65908</v>
      </c>
      <c r="G40" s="291">
        <v>83253</v>
      </c>
      <c r="H40" s="463">
        <v>18811</v>
      </c>
      <c r="I40" s="464">
        <v>37136</v>
      </c>
      <c r="J40" s="463">
        <v>56087</v>
      </c>
      <c r="K40" s="309"/>
    </row>
    <row r="41" spans="3:11" ht="12.75">
      <c r="C41" s="320"/>
      <c r="D41" s="69"/>
      <c r="E41" s="226"/>
      <c r="F41" s="69"/>
      <c r="G41" s="257"/>
      <c r="H41" s="69"/>
      <c r="I41" s="226"/>
      <c r="J41" s="69"/>
      <c r="K41" s="69"/>
    </row>
    <row r="42" spans="1:11" ht="15.75">
      <c r="A42" s="75" t="s">
        <v>155</v>
      </c>
      <c r="C42" s="320"/>
      <c r="D42" s="69"/>
      <c r="E42" s="226"/>
      <c r="F42" s="69"/>
      <c r="G42" s="257"/>
      <c r="H42" s="69"/>
      <c r="I42" s="226"/>
      <c r="J42" s="69"/>
      <c r="K42" s="69"/>
    </row>
    <row r="43" spans="3:11" ht="12.75">
      <c r="C43" s="321"/>
      <c r="D43" s="69"/>
      <c r="E43" s="226"/>
      <c r="F43" s="69"/>
      <c r="G43" s="257"/>
      <c r="H43" s="69"/>
      <c r="I43" s="226"/>
      <c r="J43" s="69"/>
      <c r="K43" s="69"/>
    </row>
    <row r="44" spans="3:11" ht="12.75">
      <c r="C44" s="321" t="s">
        <v>15</v>
      </c>
      <c r="D44" s="69">
        <v>5503</v>
      </c>
      <c r="E44" s="81">
        <v>10837</v>
      </c>
      <c r="F44" s="69">
        <v>16272</v>
      </c>
      <c r="G44" s="85">
        <v>21445</v>
      </c>
      <c r="H44" s="69">
        <v>4869</v>
      </c>
      <c r="I44" s="81">
        <v>9252</v>
      </c>
      <c r="J44" s="69">
        <v>14148</v>
      </c>
      <c r="K44" s="69"/>
    </row>
    <row r="45" spans="3:11" ht="12.75">
      <c r="C45" s="318" t="s">
        <v>147</v>
      </c>
      <c r="D45" s="69">
        <v>10139</v>
      </c>
      <c r="E45" s="81">
        <v>19663</v>
      </c>
      <c r="F45" s="69">
        <v>29202</v>
      </c>
      <c r="G45" s="85">
        <v>39675</v>
      </c>
      <c r="H45" s="69">
        <v>9276</v>
      </c>
      <c r="I45" s="81">
        <v>18216</v>
      </c>
      <c r="J45" s="69">
        <v>27138</v>
      </c>
      <c r="K45" s="69"/>
    </row>
    <row r="46" spans="1:12" s="130" customFormat="1" ht="12.75">
      <c r="A46" s="126"/>
      <c r="B46" s="76" t="s">
        <v>148</v>
      </c>
      <c r="C46" s="322"/>
      <c r="D46" s="128">
        <f aca="true" t="shared" si="6" ref="D46:J46">+D44+D45</f>
        <v>15642</v>
      </c>
      <c r="E46" s="127">
        <f t="shared" si="6"/>
        <v>30500</v>
      </c>
      <c r="F46" s="128">
        <f t="shared" si="6"/>
        <v>45474</v>
      </c>
      <c r="G46" s="129">
        <f t="shared" si="6"/>
        <v>61120</v>
      </c>
      <c r="H46" s="128">
        <f t="shared" si="6"/>
        <v>14145</v>
      </c>
      <c r="I46" s="127">
        <f t="shared" si="6"/>
        <v>27468</v>
      </c>
      <c r="J46" s="128">
        <f t="shared" si="6"/>
        <v>41286</v>
      </c>
      <c r="K46" s="128"/>
      <c r="L46" s="73"/>
    </row>
    <row r="47" spans="1:12" s="130" customFormat="1" ht="3" customHeight="1">
      <c r="A47" s="126"/>
      <c r="B47" s="126"/>
      <c r="C47" s="322"/>
      <c r="D47" s="128"/>
      <c r="E47" s="127"/>
      <c r="F47" s="128"/>
      <c r="G47" s="129"/>
      <c r="H47" s="128"/>
      <c r="I47" s="127"/>
      <c r="J47" s="128"/>
      <c r="K47" s="128"/>
      <c r="L47" s="73"/>
    </row>
    <row r="48" spans="1:12" s="130" customFormat="1" ht="12.75">
      <c r="A48" s="126"/>
      <c r="B48" s="77"/>
      <c r="C48" s="321" t="s">
        <v>15</v>
      </c>
      <c r="D48" s="69">
        <v>18510</v>
      </c>
      <c r="E48" s="81">
        <v>37602</v>
      </c>
      <c r="F48" s="69">
        <v>58358</v>
      </c>
      <c r="G48" s="85">
        <v>78098</v>
      </c>
      <c r="H48" s="69">
        <v>15869</v>
      </c>
      <c r="I48" s="81">
        <v>32419</v>
      </c>
      <c r="J48" s="69">
        <v>49133</v>
      </c>
      <c r="K48" s="69"/>
      <c r="L48" s="73"/>
    </row>
    <row r="49" spans="1:11" ht="12.75">
      <c r="A49" s="67"/>
      <c r="C49" s="86" t="s">
        <v>111</v>
      </c>
      <c r="D49" s="69">
        <v>3449</v>
      </c>
      <c r="E49" s="81">
        <v>7454</v>
      </c>
      <c r="F49" s="69">
        <v>10484</v>
      </c>
      <c r="G49" s="85">
        <v>14326</v>
      </c>
      <c r="H49" s="69">
        <v>3113</v>
      </c>
      <c r="I49" s="81">
        <v>6545</v>
      </c>
      <c r="J49" s="69">
        <v>10350</v>
      </c>
      <c r="K49" s="69"/>
    </row>
    <row r="50" spans="1:11" ht="12.75">
      <c r="A50" s="67"/>
      <c r="B50" s="286" t="s">
        <v>150</v>
      </c>
      <c r="C50" s="83"/>
      <c r="D50" s="128">
        <f aca="true" t="shared" si="7" ref="D50:J50">+D48+D49</f>
        <v>21959</v>
      </c>
      <c r="E50" s="127">
        <f t="shared" si="7"/>
        <v>45056</v>
      </c>
      <c r="F50" s="128">
        <f t="shared" si="7"/>
        <v>68842</v>
      </c>
      <c r="G50" s="129">
        <f t="shared" si="7"/>
        <v>92424</v>
      </c>
      <c r="H50" s="128">
        <f t="shared" si="7"/>
        <v>18982</v>
      </c>
      <c r="I50" s="127">
        <f t="shared" si="7"/>
        <v>38964</v>
      </c>
      <c r="J50" s="128">
        <f t="shared" si="7"/>
        <v>59483</v>
      </c>
      <c r="K50" s="128"/>
    </row>
    <row r="51" spans="1:11" ht="3" customHeight="1">
      <c r="A51" s="67"/>
      <c r="B51" s="126"/>
      <c r="C51" s="83"/>
      <c r="D51" s="69"/>
      <c r="E51" s="81"/>
      <c r="F51" s="69"/>
      <c r="G51" s="85"/>
      <c r="H51" s="69"/>
      <c r="I51" s="81"/>
      <c r="J51" s="69"/>
      <c r="K51" s="69"/>
    </row>
    <row r="52" spans="1:11" ht="12.75">
      <c r="A52" s="126" t="s">
        <v>94</v>
      </c>
      <c r="B52" s="79"/>
      <c r="C52" s="83"/>
      <c r="D52" s="128">
        <f aca="true" t="shared" si="8" ref="D52:J52">+D46+D50</f>
        <v>37601</v>
      </c>
      <c r="E52" s="127">
        <f t="shared" si="8"/>
        <v>75556</v>
      </c>
      <c r="F52" s="128">
        <f t="shared" si="8"/>
        <v>114316</v>
      </c>
      <c r="G52" s="129">
        <f t="shared" si="8"/>
        <v>153544</v>
      </c>
      <c r="H52" s="128">
        <f t="shared" si="8"/>
        <v>33127</v>
      </c>
      <c r="I52" s="127">
        <f t="shared" si="8"/>
        <v>66432</v>
      </c>
      <c r="J52" s="128">
        <f t="shared" si="8"/>
        <v>100769</v>
      </c>
      <c r="K52" s="128"/>
    </row>
    <row r="53" spans="1:11" ht="12.75" hidden="1">
      <c r="A53" s="126"/>
      <c r="B53" s="79"/>
      <c r="C53" s="83"/>
      <c r="D53" s="128"/>
      <c r="E53" s="127"/>
      <c r="F53" s="128"/>
      <c r="G53" s="129"/>
      <c r="H53" s="128"/>
      <c r="I53" s="127"/>
      <c r="J53" s="128"/>
      <c r="K53" s="128"/>
    </row>
    <row r="54" spans="1:11" ht="12.75">
      <c r="A54" s="287" t="s">
        <v>1</v>
      </c>
      <c r="B54" s="79"/>
      <c r="D54" s="128">
        <v>-2394</v>
      </c>
      <c r="E54" s="127">
        <v>-6793</v>
      </c>
      <c r="F54" s="128">
        <v>-10111</v>
      </c>
      <c r="G54" s="129">
        <v>-16070</v>
      </c>
      <c r="H54" s="128">
        <v>-5042</v>
      </c>
      <c r="I54" s="127">
        <v>-9229</v>
      </c>
      <c r="J54" s="128">
        <v>-12245</v>
      </c>
      <c r="K54" s="128"/>
    </row>
    <row r="55" spans="1:11" ht="12.75">
      <c r="A55" s="458" t="s">
        <v>32</v>
      </c>
      <c r="B55" s="459"/>
      <c r="C55" s="465"/>
      <c r="D55" s="289">
        <v>-4744</v>
      </c>
      <c r="E55" s="466">
        <v>-11800</v>
      </c>
      <c r="F55" s="289">
        <v>-16862</v>
      </c>
      <c r="G55" s="467">
        <v>-25125</v>
      </c>
      <c r="H55" s="289">
        <v>-6964</v>
      </c>
      <c r="I55" s="466">
        <v>-13145</v>
      </c>
      <c r="J55" s="289">
        <v>-18489</v>
      </c>
      <c r="K55" s="128"/>
    </row>
    <row r="56" spans="3:11" ht="12.75">
      <c r="C56" s="321"/>
      <c r="D56" s="69"/>
      <c r="E56" s="226"/>
      <c r="F56" s="69"/>
      <c r="G56" s="257"/>
      <c r="H56" s="69"/>
      <c r="I56" s="226"/>
      <c r="J56" s="69"/>
      <c r="K56" s="69"/>
    </row>
    <row r="57" spans="1:11" ht="15.75">
      <c r="A57" s="75" t="s">
        <v>156</v>
      </c>
      <c r="C57" s="321"/>
      <c r="D57" s="69"/>
      <c r="E57" s="226"/>
      <c r="F57" s="69"/>
      <c r="G57" s="257"/>
      <c r="H57" s="69"/>
      <c r="I57" s="226"/>
      <c r="J57" s="69"/>
      <c r="K57" s="69"/>
    </row>
    <row r="58" spans="3:11" ht="12.75">
      <c r="C58" s="321"/>
      <c r="D58" s="69"/>
      <c r="E58" s="226"/>
      <c r="F58" s="69"/>
      <c r="G58" s="257"/>
      <c r="H58" s="69"/>
      <c r="I58" s="226"/>
      <c r="J58" s="69"/>
      <c r="K58" s="69"/>
    </row>
    <row r="59" spans="1:11" ht="12.75">
      <c r="A59" s="126" t="s">
        <v>94</v>
      </c>
      <c r="B59" s="79"/>
      <c r="C59" s="319"/>
      <c r="D59" s="128">
        <v>2584</v>
      </c>
      <c r="E59" s="227">
        <v>5272</v>
      </c>
      <c r="F59" s="128">
        <v>7869</v>
      </c>
      <c r="G59" s="258">
        <v>11370</v>
      </c>
      <c r="H59" s="128">
        <v>2654</v>
      </c>
      <c r="I59" s="227">
        <v>5326</v>
      </c>
      <c r="J59" s="128">
        <v>8058</v>
      </c>
      <c r="K59" s="128"/>
    </row>
    <row r="60" spans="1:11" ht="12.75" hidden="1">
      <c r="A60" s="126"/>
      <c r="B60" s="79"/>
      <c r="C60" s="319"/>
      <c r="D60" s="128"/>
      <c r="E60" s="227"/>
      <c r="F60" s="128"/>
      <c r="G60" s="258"/>
      <c r="H60" s="128"/>
      <c r="I60" s="227"/>
      <c r="J60" s="128"/>
      <c r="K60" s="128"/>
    </row>
    <row r="61" spans="1:11" ht="12.75">
      <c r="A61" s="126" t="s">
        <v>1</v>
      </c>
      <c r="B61" s="79"/>
      <c r="C61" s="319"/>
      <c r="D61" s="128">
        <v>-12103</v>
      </c>
      <c r="E61" s="127">
        <v>-24127</v>
      </c>
      <c r="F61" s="128">
        <v>-36093</v>
      </c>
      <c r="G61" s="127">
        <v>-48964</v>
      </c>
      <c r="H61" s="388">
        <v>-11220</v>
      </c>
      <c r="I61" s="127">
        <v>-22485</v>
      </c>
      <c r="J61" s="128">
        <v>-33030</v>
      </c>
      <c r="K61" s="128"/>
    </row>
    <row r="62" spans="1:11" ht="12.75">
      <c r="A62" s="458" t="s">
        <v>32</v>
      </c>
      <c r="B62" s="459"/>
      <c r="C62" s="468"/>
      <c r="D62" s="289">
        <v>-29496</v>
      </c>
      <c r="E62" s="466">
        <v>-58163</v>
      </c>
      <c r="F62" s="289">
        <v>-83565</v>
      </c>
      <c r="G62" s="466">
        <v>-111212</v>
      </c>
      <c r="H62" s="469">
        <v>-25179</v>
      </c>
      <c r="I62" s="466">
        <v>-50741</v>
      </c>
      <c r="J62" s="289">
        <v>-74869</v>
      </c>
      <c r="K62" s="128"/>
    </row>
    <row r="63" spans="1:11" ht="12.75">
      <c r="A63" s="67"/>
      <c r="D63" s="69"/>
      <c r="E63" s="226"/>
      <c r="F63" s="69"/>
      <c r="G63" s="257"/>
      <c r="H63" s="69"/>
      <c r="I63" s="226"/>
      <c r="J63" s="69"/>
      <c r="K63" s="69"/>
    </row>
    <row r="64" spans="1:11" ht="15.75">
      <c r="A64" s="75" t="s">
        <v>157</v>
      </c>
      <c r="B64" s="77"/>
      <c r="D64" s="128"/>
      <c r="E64" s="227"/>
      <c r="F64" s="128"/>
      <c r="G64" s="258"/>
      <c r="H64" s="128"/>
      <c r="I64" s="227"/>
      <c r="J64" s="128"/>
      <c r="K64" s="128"/>
    </row>
    <row r="65" spans="1:11" ht="12.75">
      <c r="A65" s="67"/>
      <c r="B65" s="77"/>
      <c r="C65" s="83"/>
      <c r="D65" s="128"/>
      <c r="E65" s="227"/>
      <c r="F65" s="305"/>
      <c r="G65" s="258"/>
      <c r="H65" s="128"/>
      <c r="I65" s="227"/>
      <c r="J65" s="305"/>
      <c r="K65" s="305"/>
    </row>
    <row r="66" spans="1:11" ht="12.75">
      <c r="A66" s="79"/>
      <c r="B66" s="76" t="s">
        <v>148</v>
      </c>
      <c r="C66" s="83"/>
      <c r="D66" s="128">
        <v>9577</v>
      </c>
      <c r="E66" s="227">
        <v>18586</v>
      </c>
      <c r="F66" s="128">
        <v>27268</v>
      </c>
      <c r="G66" s="258">
        <v>36604</v>
      </c>
      <c r="H66" s="128">
        <v>10011</v>
      </c>
      <c r="I66" s="227">
        <v>19403</v>
      </c>
      <c r="J66" s="128">
        <v>28280</v>
      </c>
      <c r="K66" s="128"/>
    </row>
    <row r="67" spans="1:11" ht="3" customHeight="1">
      <c r="A67" s="79"/>
      <c r="B67" s="286"/>
      <c r="C67" s="83"/>
      <c r="D67" s="128"/>
      <c r="E67" s="227"/>
      <c r="F67" s="128"/>
      <c r="G67" s="258"/>
      <c r="H67" s="128"/>
      <c r="I67" s="227"/>
      <c r="J67" s="128"/>
      <c r="K67" s="128"/>
    </row>
    <row r="68" spans="1:11" ht="12.75">
      <c r="A68" s="79"/>
      <c r="B68" s="286" t="s">
        <v>150</v>
      </c>
      <c r="C68" s="83"/>
      <c r="D68" s="128">
        <v>8927</v>
      </c>
      <c r="E68" s="227">
        <v>18989</v>
      </c>
      <c r="F68" s="128">
        <v>29088</v>
      </c>
      <c r="G68" s="258">
        <v>39493</v>
      </c>
      <c r="H68" s="128">
        <v>10837</v>
      </c>
      <c r="I68" s="227">
        <v>22897</v>
      </c>
      <c r="J68" s="128">
        <v>35047</v>
      </c>
      <c r="K68" s="128"/>
    </row>
    <row r="69" spans="1:11" ht="3" customHeight="1">
      <c r="A69" s="79"/>
      <c r="B69" s="286"/>
      <c r="C69" s="83"/>
      <c r="D69" s="69"/>
      <c r="E69" s="227"/>
      <c r="F69" s="128"/>
      <c r="G69" s="258"/>
      <c r="H69" s="128"/>
      <c r="I69" s="227"/>
      <c r="J69" s="128"/>
      <c r="K69" s="128"/>
    </row>
    <row r="70" spans="1:11" ht="12" customHeight="1">
      <c r="A70" s="126" t="s">
        <v>94</v>
      </c>
      <c r="B70" s="79"/>
      <c r="C70" s="323"/>
      <c r="D70" s="128">
        <f aca="true" t="shared" si="9" ref="D70:J70">+D66+D68</f>
        <v>18504</v>
      </c>
      <c r="E70" s="227">
        <f t="shared" si="9"/>
        <v>37575</v>
      </c>
      <c r="F70" s="128">
        <f t="shared" si="9"/>
        <v>56356</v>
      </c>
      <c r="G70" s="258">
        <f t="shared" si="9"/>
        <v>76097</v>
      </c>
      <c r="H70" s="128">
        <f t="shared" si="9"/>
        <v>20848</v>
      </c>
      <c r="I70" s="227">
        <f t="shared" si="9"/>
        <v>42300</v>
      </c>
      <c r="J70" s="128">
        <f t="shared" si="9"/>
        <v>63327</v>
      </c>
      <c r="K70" s="128"/>
    </row>
    <row r="71" spans="1:11" ht="12.75" hidden="1">
      <c r="A71" s="286"/>
      <c r="B71" s="79"/>
      <c r="C71" s="323"/>
      <c r="D71" s="128"/>
      <c r="E71" s="227"/>
      <c r="F71" s="128"/>
      <c r="G71" s="258"/>
      <c r="H71" s="128"/>
      <c r="I71" s="227"/>
      <c r="J71" s="128"/>
      <c r="K71" s="128"/>
    </row>
    <row r="72" spans="1:11" ht="12.75">
      <c r="A72" s="288" t="s">
        <v>1</v>
      </c>
      <c r="B72" s="285"/>
      <c r="C72" s="322"/>
      <c r="D72" s="128">
        <v>11453</v>
      </c>
      <c r="E72" s="227">
        <v>20118</v>
      </c>
      <c r="F72" s="128">
        <v>31076</v>
      </c>
      <c r="G72" s="258">
        <v>39132</v>
      </c>
      <c r="H72" s="128">
        <v>11467</v>
      </c>
      <c r="I72" s="227">
        <v>23852</v>
      </c>
      <c r="J72" s="128">
        <v>35306</v>
      </c>
      <c r="K72" s="128"/>
    </row>
    <row r="73" spans="1:11" ht="12.75">
      <c r="A73" s="458" t="s">
        <v>32</v>
      </c>
      <c r="B73" s="470"/>
      <c r="C73" s="471"/>
      <c r="D73" s="289">
        <v>8148</v>
      </c>
      <c r="E73" s="290">
        <v>14079</v>
      </c>
      <c r="F73" s="289">
        <v>22063</v>
      </c>
      <c r="G73" s="291">
        <v>26807</v>
      </c>
      <c r="H73" s="289">
        <v>7945</v>
      </c>
      <c r="I73" s="290">
        <v>16974</v>
      </c>
      <c r="J73" s="289">
        <v>25103</v>
      </c>
      <c r="K73" s="128"/>
    </row>
    <row r="74" spans="1:11" ht="12.75">
      <c r="A74" s="67"/>
      <c r="C74" s="323"/>
      <c r="D74" s="70"/>
      <c r="E74" s="228"/>
      <c r="F74" s="70"/>
      <c r="G74" s="223"/>
      <c r="H74" s="128"/>
      <c r="I74" s="228"/>
      <c r="J74" s="70"/>
      <c r="K74" s="70"/>
    </row>
    <row r="75" spans="1:11" ht="15.75">
      <c r="A75" s="75" t="s">
        <v>158</v>
      </c>
      <c r="C75" s="317"/>
      <c r="D75" s="70"/>
      <c r="E75" s="228"/>
      <c r="F75" s="70"/>
      <c r="G75" s="223"/>
      <c r="H75" s="70"/>
      <c r="I75" s="228"/>
      <c r="J75" s="70"/>
      <c r="K75" s="70"/>
    </row>
    <row r="76" spans="1:11" ht="12.75">
      <c r="A76" s="76"/>
      <c r="C76" s="317"/>
      <c r="D76" s="70"/>
      <c r="E76" s="228"/>
      <c r="F76" s="70"/>
      <c r="G76" s="223"/>
      <c r="H76" s="70"/>
      <c r="I76" s="228"/>
      <c r="J76" s="70"/>
      <c r="K76" s="70"/>
    </row>
    <row r="77" spans="1:11" ht="12.75">
      <c r="A77" s="79"/>
      <c r="B77" s="76" t="s">
        <v>148</v>
      </c>
      <c r="C77" s="83"/>
      <c r="D77" s="310">
        <v>4374</v>
      </c>
      <c r="E77" s="306">
        <v>8429</v>
      </c>
      <c r="F77" s="310">
        <v>12667</v>
      </c>
      <c r="G77" s="222">
        <v>16907</v>
      </c>
      <c r="H77" s="310">
        <v>4519</v>
      </c>
      <c r="I77" s="306">
        <v>9097</v>
      </c>
      <c r="J77" s="480">
        <v>13845</v>
      </c>
      <c r="K77" s="480"/>
    </row>
    <row r="78" spans="1:11" ht="3" customHeight="1">
      <c r="A78" s="79"/>
      <c r="B78" s="286"/>
      <c r="C78" s="83"/>
      <c r="D78" s="310"/>
      <c r="E78" s="306"/>
      <c r="F78" s="310"/>
      <c r="G78" s="222"/>
      <c r="H78" s="310"/>
      <c r="I78" s="306"/>
      <c r="J78" s="310"/>
      <c r="K78" s="310"/>
    </row>
    <row r="79" spans="1:11" ht="12.75">
      <c r="A79" s="79"/>
      <c r="B79" s="286" t="s">
        <v>150</v>
      </c>
      <c r="C79" s="83"/>
      <c r="D79" s="311">
        <v>3463</v>
      </c>
      <c r="E79" s="306">
        <v>7367</v>
      </c>
      <c r="F79" s="311">
        <v>12468</v>
      </c>
      <c r="G79" s="222">
        <v>16241</v>
      </c>
      <c r="H79" s="311">
        <v>3698</v>
      </c>
      <c r="I79" s="306">
        <v>7773</v>
      </c>
      <c r="J79" s="311">
        <v>12555</v>
      </c>
      <c r="K79" s="311"/>
    </row>
    <row r="80" spans="1:11" ht="3" customHeight="1">
      <c r="A80" s="79"/>
      <c r="B80" s="286"/>
      <c r="C80" s="83"/>
      <c r="D80" s="311"/>
      <c r="E80" s="306"/>
      <c r="F80" s="311"/>
      <c r="G80" s="222"/>
      <c r="H80" s="311"/>
      <c r="I80" s="306"/>
      <c r="J80" s="311"/>
      <c r="K80" s="311"/>
    </row>
    <row r="81" spans="1:11" ht="12.75">
      <c r="A81" s="126" t="s">
        <v>94</v>
      </c>
      <c r="B81" s="79"/>
      <c r="C81" s="83"/>
      <c r="D81" s="128">
        <f aca="true" t="shared" si="10" ref="D81:J81">+D77+D79</f>
        <v>7837</v>
      </c>
      <c r="E81" s="227">
        <f t="shared" si="10"/>
        <v>15796</v>
      </c>
      <c r="F81" s="128">
        <f t="shared" si="10"/>
        <v>25135</v>
      </c>
      <c r="G81" s="258">
        <f t="shared" si="10"/>
        <v>33148</v>
      </c>
      <c r="H81" s="128">
        <f t="shared" si="10"/>
        <v>8217</v>
      </c>
      <c r="I81" s="227">
        <f t="shared" si="10"/>
        <v>16870</v>
      </c>
      <c r="J81" s="128">
        <f t="shared" si="10"/>
        <v>26400</v>
      </c>
      <c r="K81" s="128"/>
    </row>
    <row r="82" spans="1:12" s="130" customFormat="1" ht="12.75" hidden="1">
      <c r="A82" s="286"/>
      <c r="B82" s="79"/>
      <c r="C82" s="83"/>
      <c r="D82" s="312"/>
      <c r="E82" s="306"/>
      <c r="F82" s="312"/>
      <c r="G82" s="222"/>
      <c r="H82" s="312"/>
      <c r="I82" s="306"/>
      <c r="J82" s="312"/>
      <c r="K82" s="312"/>
      <c r="L82" s="73"/>
    </row>
    <row r="83" spans="1:12" s="130" customFormat="1" ht="12.75">
      <c r="A83" s="288" t="s">
        <v>1</v>
      </c>
      <c r="B83" s="285"/>
      <c r="C83" s="83"/>
      <c r="D83" s="312">
        <v>2391</v>
      </c>
      <c r="E83" s="306">
        <v>5237</v>
      </c>
      <c r="F83" s="312">
        <v>8137</v>
      </c>
      <c r="G83" s="222">
        <v>10815</v>
      </c>
      <c r="H83" s="312">
        <v>2812</v>
      </c>
      <c r="I83" s="306">
        <v>5734</v>
      </c>
      <c r="J83" s="312">
        <v>10535</v>
      </c>
      <c r="K83" s="312"/>
      <c r="L83" s="73"/>
    </row>
    <row r="84" spans="1:12" s="130" customFormat="1" ht="12.75">
      <c r="A84" s="458" t="s">
        <v>32</v>
      </c>
      <c r="B84" s="470"/>
      <c r="C84" s="471"/>
      <c r="D84" s="289">
        <v>1030</v>
      </c>
      <c r="E84" s="464">
        <v>2507</v>
      </c>
      <c r="F84" s="289">
        <v>3983</v>
      </c>
      <c r="G84" s="472">
        <v>5136</v>
      </c>
      <c r="H84" s="289">
        <v>1075</v>
      </c>
      <c r="I84" s="464">
        <v>2363</v>
      </c>
      <c r="J84" s="289">
        <v>5499</v>
      </c>
      <c r="K84" s="128"/>
      <c r="L84" s="73"/>
    </row>
    <row r="85" spans="1:10" ht="12.75">
      <c r="A85" s="3"/>
      <c r="C85" s="140"/>
      <c r="D85" s="70"/>
      <c r="E85" s="228"/>
      <c r="F85" s="70"/>
      <c r="G85" s="223"/>
      <c r="H85" s="70"/>
      <c r="I85" s="228"/>
      <c r="J85" s="70"/>
    </row>
    <row r="86" spans="1:10" ht="12.75">
      <c r="A86" s="67"/>
      <c r="C86" s="140"/>
      <c r="D86" s="134"/>
      <c r="E86" s="229"/>
      <c r="F86" s="134"/>
      <c r="G86" s="259"/>
      <c r="H86" s="134"/>
      <c r="I86" s="229"/>
      <c r="J86" s="134"/>
    </row>
    <row r="87" spans="1:10" ht="12.75">
      <c r="A87" s="510" t="s">
        <v>245</v>
      </c>
      <c r="C87" s="3"/>
      <c r="D87" s="134"/>
      <c r="E87" s="229"/>
      <c r="F87" s="134"/>
      <c r="G87" s="259"/>
      <c r="H87" s="134"/>
      <c r="I87" s="229"/>
      <c r="J87" s="134"/>
    </row>
    <row r="88" spans="1:10" ht="12.75">
      <c r="A88" s="500" t="s">
        <v>243</v>
      </c>
      <c r="B88" s="501"/>
      <c r="C88" s="125"/>
      <c r="D88" s="502">
        <v>259.35</v>
      </c>
      <c r="E88" s="503">
        <v>253.41</v>
      </c>
      <c r="F88" s="502">
        <v>247.77</v>
      </c>
      <c r="G88" s="504">
        <v>250.39</v>
      </c>
      <c r="H88" s="502">
        <v>292.82</v>
      </c>
      <c r="I88" s="503">
        <v>289.73</v>
      </c>
      <c r="J88" s="502">
        <v>283.14</v>
      </c>
    </row>
    <row r="89" spans="1:10" ht="12.75">
      <c r="A89" s="505" t="s">
        <v>244</v>
      </c>
      <c r="B89" s="506"/>
      <c r="C89" s="458"/>
      <c r="D89" s="507">
        <v>4.23</v>
      </c>
      <c r="E89" s="508">
        <v>4.14</v>
      </c>
      <c r="F89" s="507">
        <v>4.05</v>
      </c>
      <c r="G89" s="509">
        <v>4.09</v>
      </c>
      <c r="H89" s="507">
        <v>4.77</v>
      </c>
      <c r="I89" s="508">
        <v>4.72</v>
      </c>
      <c r="J89" s="507">
        <v>4.62</v>
      </c>
    </row>
    <row r="90" spans="1:10" s="130" customFormat="1" ht="12.75">
      <c r="A90" s="76"/>
      <c r="B90" s="72"/>
      <c r="C90" s="317"/>
      <c r="D90" s="70"/>
      <c r="E90" s="228"/>
      <c r="F90" s="70"/>
      <c r="G90" s="223"/>
      <c r="H90" s="70"/>
      <c r="I90" s="228"/>
      <c r="J90" s="70"/>
    </row>
    <row r="91" spans="1:10" s="130" customFormat="1" ht="12.75">
      <c r="A91" s="125"/>
      <c r="B91" s="77"/>
      <c r="C91" s="319"/>
      <c r="D91" s="128"/>
      <c r="E91" s="227"/>
      <c r="F91" s="128"/>
      <c r="G91" s="258"/>
      <c r="H91" s="128"/>
      <c r="I91" s="227"/>
      <c r="J91" s="128"/>
    </row>
    <row r="92" spans="1:10" s="130" customFormat="1" ht="12.75">
      <c r="A92" s="125"/>
      <c r="B92" s="77"/>
      <c r="C92" s="319"/>
      <c r="D92" s="128"/>
      <c r="E92" s="127"/>
      <c r="F92" s="128"/>
      <c r="G92" s="129"/>
      <c r="H92" s="128"/>
      <c r="I92" s="127"/>
      <c r="J92" s="128"/>
    </row>
    <row r="93" spans="1:10" ht="12.75">
      <c r="A93" s="125"/>
      <c r="B93" s="77"/>
      <c r="C93" s="319"/>
      <c r="D93" s="128"/>
      <c r="E93" s="127"/>
      <c r="F93" s="128"/>
      <c r="G93" s="129"/>
      <c r="H93" s="128"/>
      <c r="I93" s="127"/>
      <c r="J93" s="128"/>
    </row>
    <row r="94" spans="1:10" ht="12.75">
      <c r="A94" s="3"/>
      <c r="C94" s="140"/>
      <c r="D94" s="70"/>
      <c r="E94" s="228"/>
      <c r="F94" s="70"/>
      <c r="G94" s="223"/>
      <c r="H94" s="70"/>
      <c r="I94" s="228"/>
      <c r="J94" s="70"/>
    </row>
    <row r="95" spans="1:10" ht="12.75">
      <c r="A95" s="67"/>
      <c r="C95" s="140"/>
      <c r="D95" s="284"/>
      <c r="E95" s="228"/>
      <c r="F95" s="284"/>
      <c r="G95" s="223"/>
      <c r="H95" s="284"/>
      <c r="I95" s="228"/>
      <c r="J95" s="284"/>
    </row>
  </sheetData>
  <printOptions/>
  <pageMargins left="0.75" right="0.75" top="1" bottom="1" header="0.5" footer="0.5"/>
  <pageSetup horizontalDpi="1200" verticalDpi="12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9"/>
  <sheetViews>
    <sheetView zoomScaleSheetLayoutView="5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140625" defaultRowHeight="12.75"/>
  <cols>
    <col min="1" max="1" width="62.57421875" style="137" customWidth="1"/>
    <col min="2" max="2" width="13.7109375" style="142" customWidth="1"/>
    <col min="3" max="5" width="13.7109375" style="137" customWidth="1"/>
    <col min="6" max="6" width="13.7109375" style="142" customWidth="1"/>
    <col min="7" max="8" width="13.7109375" style="137" customWidth="1"/>
    <col min="9" max="16384" width="9.140625" style="142" customWidth="1"/>
  </cols>
  <sheetData>
    <row r="1" spans="1:8" s="224" customFormat="1" ht="18.75">
      <c r="A1" s="135" t="s">
        <v>95</v>
      </c>
      <c r="B1" s="369" t="s">
        <v>112</v>
      </c>
      <c r="C1" s="369" t="s">
        <v>114</v>
      </c>
      <c r="D1" s="21" t="s">
        <v>115</v>
      </c>
      <c r="E1" s="374" t="s">
        <v>116</v>
      </c>
      <c r="F1" s="369" t="s">
        <v>160</v>
      </c>
      <c r="G1" s="369" t="s">
        <v>225</v>
      </c>
      <c r="H1" s="21" t="s">
        <v>228</v>
      </c>
    </row>
    <row r="2" spans="1:8" s="89" customFormat="1" ht="1.5" customHeight="1">
      <c r="A2" s="13"/>
      <c r="B2" s="141"/>
      <c r="C2" s="141"/>
      <c r="D2" s="22"/>
      <c r="E2" s="235"/>
      <c r="F2" s="141"/>
      <c r="G2" s="141"/>
      <c r="H2" s="22"/>
    </row>
    <row r="3" spans="1:8" s="89" customFormat="1" ht="15.75">
      <c r="A3" s="13" t="s">
        <v>96</v>
      </c>
      <c r="B3" s="22" t="s">
        <v>107</v>
      </c>
      <c r="C3" s="22" t="s">
        <v>107</v>
      </c>
      <c r="D3" s="22" t="s">
        <v>107</v>
      </c>
      <c r="E3" s="23" t="s">
        <v>107</v>
      </c>
      <c r="F3" s="22" t="s">
        <v>107</v>
      </c>
      <c r="G3" s="22" t="s">
        <v>107</v>
      </c>
      <c r="H3" s="324"/>
    </row>
    <row r="4" spans="1:8" ht="12.75" customHeight="1">
      <c r="A4" s="370"/>
      <c r="C4" s="15"/>
      <c r="D4" s="372"/>
      <c r="E4" s="220"/>
      <c r="G4" s="15"/>
      <c r="H4" s="372"/>
    </row>
    <row r="5" spans="1:8" ht="12.75" customHeight="1">
      <c r="A5" s="325" t="s">
        <v>97</v>
      </c>
      <c r="B5" s="371">
        <v>0.424</v>
      </c>
      <c r="C5" s="205">
        <v>0.43</v>
      </c>
      <c r="D5" s="371">
        <v>0.425</v>
      </c>
      <c r="E5" s="219">
        <v>0.399</v>
      </c>
      <c r="F5" s="371">
        <v>0.405</v>
      </c>
      <c r="G5" s="205">
        <v>0.409</v>
      </c>
      <c r="H5" s="371">
        <v>0.421</v>
      </c>
    </row>
    <row r="6" spans="1:8" ht="12.75" customHeight="1">
      <c r="A6" s="325" t="s">
        <v>98</v>
      </c>
      <c r="B6" s="371">
        <v>0.252</v>
      </c>
      <c r="C6" s="205">
        <v>0.264</v>
      </c>
      <c r="D6" s="371">
        <v>0.268</v>
      </c>
      <c r="E6" s="219">
        <v>0.241</v>
      </c>
      <c r="F6" s="371">
        <v>0.25</v>
      </c>
      <c r="G6" s="205">
        <v>0.25</v>
      </c>
      <c r="H6" s="371">
        <v>0.262</v>
      </c>
    </row>
    <row r="7" spans="1:8" ht="12.75" customHeight="1">
      <c r="A7" s="325" t="s">
        <v>99</v>
      </c>
      <c r="B7" s="371">
        <v>0.136</v>
      </c>
      <c r="C7" s="205">
        <v>0.16</v>
      </c>
      <c r="D7" s="371">
        <v>0.16</v>
      </c>
      <c r="E7" s="219">
        <v>0.138</v>
      </c>
      <c r="F7" s="371">
        <v>0.135</v>
      </c>
      <c r="G7" s="205">
        <v>0.139</v>
      </c>
      <c r="H7" s="371">
        <v>0.14</v>
      </c>
    </row>
    <row r="8" spans="1:8" ht="12.75" customHeight="1">
      <c r="A8" s="325" t="s">
        <v>100</v>
      </c>
      <c r="B8" s="496">
        <v>0.078</v>
      </c>
      <c r="C8" s="497">
        <v>0.115</v>
      </c>
      <c r="D8" s="498">
        <v>0.115</v>
      </c>
      <c r="E8" s="219">
        <v>0.16</v>
      </c>
      <c r="F8" s="371">
        <v>0.125</v>
      </c>
      <c r="G8" s="205">
        <v>0.153</v>
      </c>
      <c r="H8" s="371">
        <v>0.149</v>
      </c>
    </row>
    <row r="9" spans="1:8" ht="12.75" customHeight="1">
      <c r="A9" s="325" t="s">
        <v>101</v>
      </c>
      <c r="B9" s="371">
        <v>0.078</v>
      </c>
      <c r="C9" s="205">
        <v>0.095</v>
      </c>
      <c r="D9" s="371">
        <v>0.095</v>
      </c>
      <c r="E9" s="219">
        <v>0.081</v>
      </c>
      <c r="F9" s="371">
        <v>0.072</v>
      </c>
      <c r="G9" s="205">
        <v>0.077</v>
      </c>
      <c r="H9" s="371">
        <v>0.077</v>
      </c>
    </row>
    <row r="10" spans="1:8" ht="12.75" customHeight="1">
      <c r="A10" s="325" t="s">
        <v>162</v>
      </c>
      <c r="B10" s="371">
        <v>0.168</v>
      </c>
      <c r="C10" s="205">
        <v>0.216</v>
      </c>
      <c r="D10" s="371">
        <v>0.209</v>
      </c>
      <c r="E10" s="219">
        <v>0.177</v>
      </c>
      <c r="F10" s="371">
        <v>0.154</v>
      </c>
      <c r="G10" s="205">
        <v>0.171</v>
      </c>
      <c r="H10" s="371">
        <v>0.168</v>
      </c>
    </row>
    <row r="11" spans="1:8" ht="12.75" customHeight="1">
      <c r="A11" s="325" t="s">
        <v>163</v>
      </c>
      <c r="B11" s="372">
        <v>238670</v>
      </c>
      <c r="C11" s="18">
        <v>289482</v>
      </c>
      <c r="D11" s="372">
        <v>271160</v>
      </c>
      <c r="E11" s="221">
        <v>253692</v>
      </c>
      <c r="F11" s="372">
        <v>217780</v>
      </c>
      <c r="G11" s="18">
        <v>311882</v>
      </c>
      <c r="H11" s="372">
        <v>284272</v>
      </c>
    </row>
    <row r="12" spans="1:8" ht="12.75" customHeight="1">
      <c r="A12" s="325" t="s">
        <v>164</v>
      </c>
      <c r="B12" s="371">
        <v>0.281</v>
      </c>
      <c r="C12" s="205">
        <v>0.346</v>
      </c>
      <c r="D12" s="371">
        <v>0.323</v>
      </c>
      <c r="E12" s="219">
        <v>0.297</v>
      </c>
      <c r="F12" s="371">
        <v>0.248</v>
      </c>
      <c r="G12" s="205">
        <v>0.354</v>
      </c>
      <c r="H12" s="371">
        <v>0.323</v>
      </c>
    </row>
    <row r="13" spans="1:8" ht="12.75" customHeight="1" thickBot="1">
      <c r="A13" s="335" t="s">
        <v>165</v>
      </c>
      <c r="B13" s="376">
        <v>10897</v>
      </c>
      <c r="C13" s="336">
        <v>10559</v>
      </c>
      <c r="D13" s="376">
        <v>10564</v>
      </c>
      <c r="E13" s="328">
        <v>10439</v>
      </c>
      <c r="F13" s="376">
        <v>10656</v>
      </c>
      <c r="G13" s="336">
        <v>10809</v>
      </c>
      <c r="H13" s="376">
        <v>10826</v>
      </c>
    </row>
    <row r="14" spans="1:8" s="89" customFormat="1" ht="12.75" customHeight="1" thickTop="1">
      <c r="A14" s="13"/>
      <c r="B14" s="16"/>
      <c r="C14" s="18"/>
      <c r="D14" s="372"/>
      <c r="E14" s="221"/>
      <c r="F14" s="142"/>
      <c r="G14" s="18"/>
      <c r="H14" s="372"/>
    </row>
    <row r="15" spans="1:8" s="89" customFormat="1" ht="15.75">
      <c r="A15" s="360" t="s">
        <v>161</v>
      </c>
      <c r="B15" s="389"/>
      <c r="C15" s="14"/>
      <c r="D15" s="390"/>
      <c r="E15" s="260"/>
      <c r="F15" s="389"/>
      <c r="G15" s="14"/>
      <c r="H15" s="390"/>
    </row>
    <row r="16" spans="1:8" ht="12.75" customHeight="1">
      <c r="A16" s="13"/>
      <c r="B16" s="372"/>
      <c r="C16" s="18"/>
      <c r="D16" s="372"/>
      <c r="E16" s="221"/>
      <c r="G16" s="18"/>
      <c r="H16" s="372"/>
    </row>
    <row r="17" spans="1:8" ht="12.75" customHeight="1">
      <c r="A17" s="13" t="s">
        <v>181</v>
      </c>
      <c r="B17" s="372"/>
      <c r="C17" s="18"/>
      <c r="D17" s="372"/>
      <c r="E17" s="337"/>
      <c r="G17" s="18"/>
      <c r="H17" s="372"/>
    </row>
    <row r="18" spans="1:8" ht="12.75" customHeight="1">
      <c r="A18" s="324"/>
      <c r="B18" s="372"/>
      <c r="C18" s="18"/>
      <c r="D18" s="372"/>
      <c r="E18" s="221"/>
      <c r="G18" s="18"/>
      <c r="H18" s="372"/>
    </row>
    <row r="19" spans="1:8" ht="12.75" customHeight="1">
      <c r="A19" s="324" t="s">
        <v>237</v>
      </c>
      <c r="B19" s="371"/>
      <c r="C19" s="205"/>
      <c r="D19" s="371"/>
      <c r="E19" s="219"/>
      <c r="G19" s="205"/>
      <c r="H19" s="371"/>
    </row>
    <row r="20" spans="1:8" ht="12.75" customHeight="1">
      <c r="A20" s="329" t="s">
        <v>224</v>
      </c>
      <c r="B20" s="391">
        <v>2030082</v>
      </c>
      <c r="C20" s="340">
        <v>1993518</v>
      </c>
      <c r="D20" s="391">
        <v>1956333</v>
      </c>
      <c r="E20" s="342">
        <v>1921486</v>
      </c>
      <c r="F20" s="391">
        <v>1879900</v>
      </c>
      <c r="G20" s="340">
        <v>1834759</v>
      </c>
      <c r="H20" s="391">
        <v>1788528</v>
      </c>
    </row>
    <row r="21" spans="1:8" ht="12.75" customHeight="1">
      <c r="A21" s="329" t="s">
        <v>167</v>
      </c>
      <c r="B21" s="391">
        <v>18249</v>
      </c>
      <c r="C21" s="340">
        <v>18081</v>
      </c>
      <c r="D21" s="391">
        <v>17946</v>
      </c>
      <c r="E21" s="342">
        <v>16274</v>
      </c>
      <c r="F21" s="391">
        <v>15746</v>
      </c>
      <c r="G21" s="340">
        <v>15514</v>
      </c>
      <c r="H21" s="391">
        <v>15382</v>
      </c>
    </row>
    <row r="22" spans="1:8" ht="12.75" customHeight="1">
      <c r="A22" s="329" t="s">
        <v>168</v>
      </c>
      <c r="B22" s="391">
        <v>994214</v>
      </c>
      <c r="C22" s="340">
        <v>1862082</v>
      </c>
      <c r="D22" s="391">
        <v>2682371</v>
      </c>
      <c r="E22" s="342">
        <v>3550076</v>
      </c>
      <c r="F22" s="391">
        <v>867493</v>
      </c>
      <c r="G22" s="340">
        <v>1634194</v>
      </c>
      <c r="H22" s="391">
        <v>2353526</v>
      </c>
    </row>
    <row r="23" spans="1:8" s="383" customFormat="1" ht="12.75" customHeight="1">
      <c r="A23" s="330" t="s">
        <v>169</v>
      </c>
      <c r="B23" s="392">
        <v>162</v>
      </c>
      <c r="C23" s="341">
        <v>154</v>
      </c>
      <c r="D23" s="392">
        <v>150</v>
      </c>
      <c r="E23" s="343">
        <v>151</v>
      </c>
      <c r="F23" s="392">
        <v>169</v>
      </c>
      <c r="G23" s="341">
        <v>161</v>
      </c>
      <c r="H23" s="392">
        <v>157</v>
      </c>
    </row>
    <row r="24" spans="1:8" s="383" customFormat="1" ht="12.75" customHeight="1">
      <c r="A24" s="330" t="s">
        <v>170</v>
      </c>
      <c r="B24" s="392">
        <v>3721</v>
      </c>
      <c r="C24" s="341">
        <v>3640</v>
      </c>
      <c r="D24" s="392">
        <v>3657</v>
      </c>
      <c r="E24" s="343">
        <v>3650</v>
      </c>
      <c r="F24" s="392">
        <v>3628</v>
      </c>
      <c r="G24" s="341">
        <v>3615</v>
      </c>
      <c r="H24" s="392">
        <v>3623</v>
      </c>
    </row>
    <row r="25" spans="1:8" ht="12.75" customHeight="1">
      <c r="A25" s="324"/>
      <c r="B25" s="372"/>
      <c r="C25" s="18"/>
      <c r="D25" s="372"/>
      <c r="E25" s="221"/>
      <c r="F25" s="393"/>
      <c r="G25" s="18"/>
      <c r="H25" s="372"/>
    </row>
    <row r="26" spans="1:8" ht="12.75" customHeight="1">
      <c r="A26" s="324" t="s">
        <v>103</v>
      </c>
      <c r="C26" s="206"/>
      <c r="D26" s="371"/>
      <c r="E26" s="231"/>
      <c r="F26" s="393"/>
      <c r="G26" s="206"/>
      <c r="H26" s="371"/>
    </row>
    <row r="27" spans="1:8" ht="12.75" customHeight="1">
      <c r="A27" s="333" t="s">
        <v>229</v>
      </c>
      <c r="B27" s="375">
        <v>0.543</v>
      </c>
      <c r="C27" s="377">
        <v>0.538</v>
      </c>
      <c r="D27" s="375">
        <v>0.535</v>
      </c>
      <c r="E27" s="378">
        <v>0.536</v>
      </c>
      <c r="F27" s="375">
        <v>0.542</v>
      </c>
      <c r="G27" s="377">
        <v>0.56</v>
      </c>
      <c r="H27" s="375">
        <v>0.57</v>
      </c>
    </row>
    <row r="28" spans="1:8" ht="12.75" customHeight="1">
      <c r="A28" s="333" t="s">
        <v>230</v>
      </c>
      <c r="B28" s="375">
        <v>0.173</v>
      </c>
      <c r="C28" s="377">
        <v>0.173</v>
      </c>
      <c r="D28" s="375">
        <v>0.171</v>
      </c>
      <c r="E28" s="378">
        <v>0.178</v>
      </c>
      <c r="F28" s="375">
        <v>0.18</v>
      </c>
      <c r="G28" s="377">
        <v>0.19</v>
      </c>
      <c r="H28" s="375">
        <v>0.19</v>
      </c>
    </row>
    <row r="29" spans="1:8" ht="12.75" customHeight="1">
      <c r="A29" s="329" t="s">
        <v>171</v>
      </c>
      <c r="B29" s="372">
        <v>397220</v>
      </c>
      <c r="C29" s="18">
        <v>399153</v>
      </c>
      <c r="D29" s="372">
        <v>400160</v>
      </c>
      <c r="E29" s="221">
        <v>404878</v>
      </c>
      <c r="F29" s="372">
        <v>417393</v>
      </c>
      <c r="G29" s="18">
        <v>422429</v>
      </c>
      <c r="H29" s="372">
        <v>427816</v>
      </c>
    </row>
    <row r="30" spans="1:8" ht="12.75" customHeight="1">
      <c r="A30" s="329" t="s">
        <v>172</v>
      </c>
      <c r="B30" s="372">
        <v>110194</v>
      </c>
      <c r="C30" s="18">
        <v>114711</v>
      </c>
      <c r="D30" s="372">
        <v>118652</v>
      </c>
      <c r="E30" s="221">
        <v>127683</v>
      </c>
      <c r="F30" s="372">
        <v>135645</v>
      </c>
      <c r="G30" s="18">
        <v>141193</v>
      </c>
      <c r="H30" s="372">
        <v>145472</v>
      </c>
    </row>
    <row r="31" spans="1:8" ht="12.75" customHeight="1">
      <c r="A31" s="329" t="s">
        <v>226</v>
      </c>
      <c r="B31" s="372">
        <v>0</v>
      </c>
      <c r="C31" s="18">
        <v>0</v>
      </c>
      <c r="D31" s="372">
        <v>0</v>
      </c>
      <c r="E31" s="221">
        <v>0</v>
      </c>
      <c r="F31" s="372">
        <v>0</v>
      </c>
      <c r="G31" s="18">
        <v>880</v>
      </c>
      <c r="H31" s="372">
        <v>2848</v>
      </c>
    </row>
    <row r="32" spans="1:8" s="383" customFormat="1" ht="12.75" customHeight="1">
      <c r="A32" s="330" t="s">
        <v>173</v>
      </c>
      <c r="B32" s="382">
        <f>+B29+B30</f>
        <v>507414</v>
      </c>
      <c r="C32" s="141">
        <f>+C29+C30</f>
        <v>513864</v>
      </c>
      <c r="D32" s="382">
        <f>+D29+D30</f>
        <v>518812</v>
      </c>
      <c r="E32" s="235">
        <f>+E29+E30</f>
        <v>532561</v>
      </c>
      <c r="F32" s="382">
        <f>+F29+F30</f>
        <v>553038</v>
      </c>
      <c r="G32" s="141">
        <v>564502</v>
      </c>
      <c r="H32" s="382">
        <v>576136</v>
      </c>
    </row>
    <row r="33" spans="1:8" s="383" customFormat="1" ht="12.75" customHeight="1">
      <c r="A33" s="330" t="s">
        <v>174</v>
      </c>
      <c r="B33" s="382">
        <v>5416</v>
      </c>
      <c r="C33" s="141">
        <v>5256</v>
      </c>
      <c r="D33" s="382">
        <v>5181</v>
      </c>
      <c r="E33" s="235">
        <v>5103</v>
      </c>
      <c r="F33" s="382">
        <v>4680</v>
      </c>
      <c r="G33" s="141">
        <v>4570</v>
      </c>
      <c r="H33" s="382">
        <v>4496</v>
      </c>
    </row>
    <row r="34" spans="1:8" ht="12.75" customHeight="1">
      <c r="A34" s="325"/>
      <c r="B34" s="372"/>
      <c r="C34" s="18"/>
      <c r="D34" s="372"/>
      <c r="E34" s="221"/>
      <c r="F34" s="393"/>
      <c r="G34" s="18"/>
      <c r="H34" s="372"/>
    </row>
    <row r="35" spans="1:8" s="383" customFormat="1" ht="12.75" customHeight="1">
      <c r="A35" s="324" t="s">
        <v>175</v>
      </c>
      <c r="B35" s="382"/>
      <c r="C35" s="141"/>
      <c r="D35" s="382"/>
      <c r="E35" s="235"/>
      <c r="F35" s="394"/>
      <c r="G35" s="141"/>
      <c r="H35" s="382"/>
    </row>
    <row r="36" spans="1:8" ht="12.75" customHeight="1">
      <c r="A36" s="331" t="s">
        <v>176</v>
      </c>
      <c r="B36" s="391">
        <v>420408</v>
      </c>
      <c r="C36" s="340">
        <v>418102</v>
      </c>
      <c r="D36" s="391">
        <v>417329</v>
      </c>
      <c r="E36" s="342">
        <v>422936</v>
      </c>
      <c r="F36" s="391">
        <v>420825</v>
      </c>
      <c r="G36" s="340">
        <v>414002</v>
      </c>
      <c r="H36" s="391">
        <v>409197</v>
      </c>
    </row>
    <row r="37" spans="1:8" s="137" customFormat="1" ht="12.75" customHeight="1">
      <c r="A37" s="331" t="s">
        <v>177</v>
      </c>
      <c r="B37" s="391">
        <v>0</v>
      </c>
      <c r="C37" s="340">
        <v>0</v>
      </c>
      <c r="D37" s="391">
        <v>0</v>
      </c>
      <c r="E37" s="342">
        <v>5338</v>
      </c>
      <c r="F37" s="391">
        <v>47144</v>
      </c>
      <c r="G37" s="340">
        <v>87748</v>
      </c>
      <c r="H37" s="391">
        <v>121563</v>
      </c>
    </row>
    <row r="38" spans="1:8" s="137" customFormat="1" ht="12.75" customHeight="1">
      <c r="A38" s="331" t="s">
        <v>178</v>
      </c>
      <c r="B38" s="391">
        <v>12883</v>
      </c>
      <c r="C38" s="340">
        <v>15569</v>
      </c>
      <c r="D38" s="391">
        <v>18580</v>
      </c>
      <c r="E38" s="342">
        <v>28496</v>
      </c>
      <c r="F38" s="391">
        <v>37530</v>
      </c>
      <c r="G38" s="340">
        <v>44031</v>
      </c>
      <c r="H38" s="391">
        <v>53176</v>
      </c>
    </row>
    <row r="39" spans="1:8" s="89" customFormat="1" ht="12.75" customHeight="1">
      <c r="A39" s="332" t="s">
        <v>179</v>
      </c>
      <c r="B39" s="392">
        <f>+SUM(B36:B38)</f>
        <v>433291</v>
      </c>
      <c r="C39" s="341">
        <f>+SUM(C36:C38)</f>
        <v>433671</v>
      </c>
      <c r="D39" s="392">
        <f>+SUM(D36:D38)</f>
        <v>435909</v>
      </c>
      <c r="E39" s="343">
        <f>+SUM(E36:E38)</f>
        <v>456770</v>
      </c>
      <c r="F39" s="392">
        <f>+SUM(F36:F38)</f>
        <v>505499</v>
      </c>
      <c r="G39" s="341">
        <v>545781</v>
      </c>
      <c r="H39" s="392">
        <v>583936</v>
      </c>
    </row>
    <row r="40" spans="1:8" s="89" customFormat="1" ht="12.75" customHeight="1">
      <c r="A40" s="334" t="s">
        <v>180</v>
      </c>
      <c r="B40" s="395">
        <v>3522</v>
      </c>
      <c r="C40" s="353">
        <v>3549</v>
      </c>
      <c r="D40" s="395">
        <v>3548</v>
      </c>
      <c r="E40" s="354">
        <v>3537</v>
      </c>
      <c r="F40" s="395">
        <v>3452</v>
      </c>
      <c r="G40" s="353">
        <v>3363</v>
      </c>
      <c r="H40" s="395">
        <v>3294</v>
      </c>
    </row>
    <row r="41" spans="1:8" s="137" customFormat="1" ht="12.75" customHeight="1">
      <c r="A41" s="325"/>
      <c r="B41" s="372"/>
      <c r="C41" s="18"/>
      <c r="D41" s="372"/>
      <c r="E41" s="221"/>
      <c r="F41" s="393"/>
      <c r="G41" s="18"/>
      <c r="H41" s="372"/>
    </row>
    <row r="42" spans="1:8" s="137" customFormat="1" ht="12.75" customHeight="1">
      <c r="A42" s="13" t="s">
        <v>182</v>
      </c>
      <c r="B42" s="372"/>
      <c r="C42" s="18"/>
      <c r="D42" s="372"/>
      <c r="E42" s="221"/>
      <c r="F42" s="393"/>
      <c r="G42" s="18"/>
      <c r="H42" s="372"/>
    </row>
    <row r="43" spans="1:8" s="137" customFormat="1" ht="12.75" customHeight="1">
      <c r="A43" s="325"/>
      <c r="B43" s="372"/>
      <c r="C43" s="18"/>
      <c r="D43" s="372"/>
      <c r="E43" s="221"/>
      <c r="F43" s="393"/>
      <c r="G43" s="18"/>
      <c r="H43" s="372"/>
    </row>
    <row r="44" spans="1:8" s="89" customFormat="1" ht="12.75" customHeight="1">
      <c r="A44" s="324" t="s">
        <v>219</v>
      </c>
      <c r="B44" s="381">
        <v>1.118</v>
      </c>
      <c r="C44" s="344">
        <v>1.149</v>
      </c>
      <c r="D44" s="381">
        <v>1.172</v>
      </c>
      <c r="E44" s="349">
        <v>1.218</v>
      </c>
      <c r="F44" s="381">
        <v>1.208</v>
      </c>
      <c r="G44" s="344">
        <v>1.186</v>
      </c>
      <c r="H44" s="381">
        <v>1.176</v>
      </c>
    </row>
    <row r="45" spans="1:8" s="89" customFormat="1" ht="12.75" customHeight="1">
      <c r="A45" s="324" t="s">
        <v>220</v>
      </c>
      <c r="B45" s="381">
        <v>0.439</v>
      </c>
      <c r="C45" s="344">
        <v>0.4403</v>
      </c>
      <c r="D45" s="381">
        <v>0.438</v>
      </c>
      <c r="E45" s="349">
        <v>0.439</v>
      </c>
      <c r="F45" s="381">
        <v>0.4415</v>
      </c>
      <c r="G45" s="344">
        <v>0.442</v>
      </c>
      <c r="H45" s="381">
        <v>0.442</v>
      </c>
    </row>
    <row r="46" spans="1:8" s="89" customFormat="1" ht="12.75" customHeight="1">
      <c r="A46" s="324" t="s">
        <v>183</v>
      </c>
      <c r="B46" s="392">
        <v>4295724</v>
      </c>
      <c r="C46" s="345">
        <v>4430275</v>
      </c>
      <c r="D46" s="392">
        <v>4477670</v>
      </c>
      <c r="E46" s="350">
        <v>4648323</v>
      </c>
      <c r="F46" s="392">
        <v>4617865</v>
      </c>
      <c r="G46" s="345">
        <v>4505690</v>
      </c>
      <c r="H46" s="392">
        <v>4444828</v>
      </c>
    </row>
    <row r="47" spans="1:8" s="137" customFormat="1" ht="12.75" customHeight="1">
      <c r="A47" s="329" t="s">
        <v>104</v>
      </c>
      <c r="B47" s="373">
        <v>0.282</v>
      </c>
      <c r="C47" s="210">
        <v>0.281</v>
      </c>
      <c r="D47" s="373">
        <v>0.289</v>
      </c>
      <c r="E47" s="337">
        <v>0.291</v>
      </c>
      <c r="F47" s="373">
        <v>0.299</v>
      </c>
      <c r="G47" s="210">
        <v>0.309</v>
      </c>
      <c r="H47" s="373">
        <v>0.324</v>
      </c>
    </row>
    <row r="48" spans="1:8" s="89" customFormat="1" ht="12.75" customHeight="1">
      <c r="A48" s="324" t="s">
        <v>231</v>
      </c>
      <c r="B48" s="488">
        <v>125</v>
      </c>
      <c r="C48" s="483">
        <v>126</v>
      </c>
      <c r="D48" s="488">
        <v>126</v>
      </c>
      <c r="E48" s="484">
        <v>127</v>
      </c>
      <c r="F48" s="488">
        <v>119</v>
      </c>
      <c r="G48" s="483">
        <v>122</v>
      </c>
      <c r="H48" s="392">
        <v>124</v>
      </c>
    </row>
    <row r="49" spans="1:8" s="89" customFormat="1" ht="12.75" customHeight="1">
      <c r="A49" s="324" t="s">
        <v>232</v>
      </c>
      <c r="B49" s="488">
        <v>3377</v>
      </c>
      <c r="C49" s="483">
        <v>3387</v>
      </c>
      <c r="D49" s="488">
        <v>3415</v>
      </c>
      <c r="E49" s="484">
        <v>3397</v>
      </c>
      <c r="F49" s="488">
        <v>2987</v>
      </c>
      <c r="G49" s="483">
        <v>3090</v>
      </c>
      <c r="H49" s="392">
        <v>3141</v>
      </c>
    </row>
    <row r="50" spans="1:8" s="137" customFormat="1" ht="12.75" customHeight="1">
      <c r="A50" s="329" t="s">
        <v>186</v>
      </c>
      <c r="B50" s="487">
        <v>7248</v>
      </c>
      <c r="C50" s="485">
        <v>7323</v>
      </c>
      <c r="D50" s="487">
        <v>7335</v>
      </c>
      <c r="E50" s="486">
        <v>7265</v>
      </c>
      <c r="F50" s="487">
        <v>6483</v>
      </c>
      <c r="G50" s="485">
        <v>6551</v>
      </c>
      <c r="H50" s="391">
        <v>6534</v>
      </c>
    </row>
    <row r="51" spans="1:8" ht="12.75" customHeight="1">
      <c r="A51" s="329" t="s">
        <v>187</v>
      </c>
      <c r="B51" s="487">
        <v>1866</v>
      </c>
      <c r="C51" s="485">
        <v>1857</v>
      </c>
      <c r="D51" s="487">
        <v>1877</v>
      </c>
      <c r="E51" s="486">
        <v>1862</v>
      </c>
      <c r="F51" s="487">
        <v>1528</v>
      </c>
      <c r="G51" s="485">
        <v>1609</v>
      </c>
      <c r="H51" s="391">
        <v>1654</v>
      </c>
    </row>
    <row r="52" spans="1:8" s="89" customFormat="1" ht="12.75" customHeight="1">
      <c r="A52" s="324" t="s">
        <v>233</v>
      </c>
      <c r="B52" s="491">
        <v>0.167</v>
      </c>
      <c r="C52" s="490">
        <v>0.166</v>
      </c>
      <c r="D52" s="491">
        <v>0.167</v>
      </c>
      <c r="E52" s="492">
        <v>0.169</v>
      </c>
      <c r="F52" s="491">
        <v>0.203</v>
      </c>
      <c r="G52" s="490">
        <v>0.236</v>
      </c>
      <c r="H52" s="381">
        <v>0.241</v>
      </c>
    </row>
    <row r="53" spans="1:8" ht="12.75" customHeight="1">
      <c r="A53" s="329" t="s">
        <v>189</v>
      </c>
      <c r="B53" s="493">
        <v>0.125</v>
      </c>
      <c r="C53" s="489">
        <v>0.115</v>
      </c>
      <c r="D53" s="493">
        <v>0.115</v>
      </c>
      <c r="E53" s="494">
        <v>0.121</v>
      </c>
      <c r="F53" s="493">
        <v>0.158</v>
      </c>
      <c r="G53" s="489">
        <v>0.161</v>
      </c>
      <c r="H53" s="373">
        <v>0.152</v>
      </c>
    </row>
    <row r="54" spans="1:8" ht="12.75" customHeight="1">
      <c r="A54" s="329" t="s">
        <v>190</v>
      </c>
      <c r="B54" s="493">
        <v>0.184</v>
      </c>
      <c r="C54" s="489">
        <v>0.186</v>
      </c>
      <c r="D54" s="493">
        <v>0.188</v>
      </c>
      <c r="E54" s="494">
        <v>0.188</v>
      </c>
      <c r="F54" s="493">
        <v>0.222</v>
      </c>
      <c r="G54" s="489">
        <v>0.268</v>
      </c>
      <c r="H54" s="373">
        <v>0.28</v>
      </c>
    </row>
    <row r="55" spans="1:8" ht="12.75" customHeight="1">
      <c r="A55" s="325" t="s">
        <v>234</v>
      </c>
      <c r="B55" s="493">
        <v>0.152</v>
      </c>
      <c r="C55" s="489">
        <v>0.147</v>
      </c>
      <c r="D55" s="493">
        <v>0.148</v>
      </c>
      <c r="E55" s="494">
        <v>0.152</v>
      </c>
      <c r="F55" s="493">
        <v>0.165</v>
      </c>
      <c r="G55" s="489">
        <v>0.163</v>
      </c>
      <c r="H55" s="373">
        <v>0.163</v>
      </c>
    </row>
    <row r="56" spans="1:8" ht="12.75" customHeight="1">
      <c r="A56" s="325" t="s">
        <v>235</v>
      </c>
      <c r="B56" s="487">
        <v>6909</v>
      </c>
      <c r="C56" s="485">
        <v>5180</v>
      </c>
      <c r="D56" s="487">
        <v>6076</v>
      </c>
      <c r="E56" s="486">
        <v>6813</v>
      </c>
      <c r="F56" s="487">
        <v>7515</v>
      </c>
      <c r="G56" s="485">
        <v>7564</v>
      </c>
      <c r="H56" s="391">
        <v>7434</v>
      </c>
    </row>
    <row r="57" spans="1:8" s="383" customFormat="1" ht="12.75" customHeight="1">
      <c r="A57" s="324" t="s">
        <v>223</v>
      </c>
      <c r="B57" s="396" t="s">
        <v>4</v>
      </c>
      <c r="C57" s="347" t="s">
        <v>4</v>
      </c>
      <c r="D57" s="396" t="s">
        <v>4</v>
      </c>
      <c r="E57" s="352">
        <v>182687</v>
      </c>
      <c r="F57" s="396">
        <v>194094</v>
      </c>
      <c r="G57" s="347">
        <v>220796</v>
      </c>
      <c r="H57" s="396">
        <v>268179</v>
      </c>
    </row>
    <row r="58" spans="1:8" ht="12.75" customHeight="1">
      <c r="A58" s="325" t="s">
        <v>221</v>
      </c>
      <c r="B58" s="397" t="s">
        <v>4</v>
      </c>
      <c r="C58" s="348" t="s">
        <v>4</v>
      </c>
      <c r="D58" s="397" t="s">
        <v>4</v>
      </c>
      <c r="E58" s="232">
        <v>0.534</v>
      </c>
      <c r="F58" s="379">
        <v>0.517</v>
      </c>
      <c r="G58" s="207">
        <v>0.49</v>
      </c>
      <c r="H58" s="379">
        <v>0.471</v>
      </c>
    </row>
    <row r="59" spans="1:8" ht="14.25" customHeight="1" thickBot="1">
      <c r="A59" s="335" t="s">
        <v>222</v>
      </c>
      <c r="B59" s="398" t="s">
        <v>4</v>
      </c>
      <c r="C59" s="362" t="s">
        <v>4</v>
      </c>
      <c r="D59" s="398" t="s">
        <v>4</v>
      </c>
      <c r="E59" s="363" t="s">
        <v>4</v>
      </c>
      <c r="F59" s="380">
        <v>0.567</v>
      </c>
      <c r="G59" s="473">
        <v>0.625</v>
      </c>
      <c r="H59" s="380">
        <v>0.625</v>
      </c>
    </row>
    <row r="60" spans="1:8" ht="12.75" customHeight="1" thickTop="1">
      <c r="A60" s="324"/>
      <c r="B60" s="372"/>
      <c r="C60" s="18"/>
      <c r="D60" s="372"/>
      <c r="E60" s="221"/>
      <c r="F60" s="393"/>
      <c r="G60" s="18"/>
      <c r="H60" s="372"/>
    </row>
    <row r="61" spans="1:8" ht="15.75" customHeight="1">
      <c r="A61" s="361" t="s">
        <v>191</v>
      </c>
      <c r="C61" s="18"/>
      <c r="D61" s="372"/>
      <c r="E61" s="221"/>
      <c r="F61" s="393"/>
      <c r="G61" s="18"/>
      <c r="H61" s="372"/>
    </row>
    <row r="62" spans="1:8" s="137" customFormat="1" ht="12.75" customHeight="1">
      <c r="A62" s="324"/>
      <c r="B62" s="142"/>
      <c r="C62" s="206"/>
      <c r="D62" s="371"/>
      <c r="E62" s="231"/>
      <c r="F62" s="393"/>
      <c r="G62" s="206"/>
      <c r="H62" s="371"/>
    </row>
    <row r="63" spans="1:8" s="137" customFormat="1" ht="12.75" customHeight="1">
      <c r="A63" s="13" t="s">
        <v>181</v>
      </c>
      <c r="B63" s="372"/>
      <c r="C63" s="18"/>
      <c r="D63" s="372"/>
      <c r="E63" s="221"/>
      <c r="F63" s="393"/>
      <c r="G63" s="18"/>
      <c r="H63" s="372"/>
    </row>
    <row r="64" spans="1:8" s="137" customFormat="1" ht="12.75" customHeight="1">
      <c r="A64" s="325"/>
      <c r="B64" s="372"/>
      <c r="C64" s="18"/>
      <c r="D64" s="372"/>
      <c r="E64" s="221"/>
      <c r="F64" s="393"/>
      <c r="G64" s="18"/>
      <c r="H64" s="372"/>
    </row>
    <row r="65" spans="1:8" s="137" customFormat="1" ht="12.75" customHeight="1">
      <c r="A65" s="324" t="s">
        <v>166</v>
      </c>
      <c r="B65" s="372"/>
      <c r="C65" s="18"/>
      <c r="D65" s="372"/>
      <c r="E65" s="221"/>
      <c r="F65" s="393"/>
      <c r="G65" s="18"/>
      <c r="H65" s="372"/>
    </row>
    <row r="66" spans="1:8" s="137" customFormat="1" ht="12.75" customHeight="1">
      <c r="A66" s="329" t="s">
        <v>106</v>
      </c>
      <c r="B66" s="372">
        <v>115801</v>
      </c>
      <c r="C66" s="18">
        <v>114059</v>
      </c>
      <c r="D66" s="372">
        <v>112542</v>
      </c>
      <c r="E66" s="221">
        <v>110389</v>
      </c>
      <c r="F66" s="372">
        <v>107296</v>
      </c>
      <c r="G66" s="18">
        <v>104362</v>
      </c>
      <c r="H66" s="372">
        <v>102035</v>
      </c>
    </row>
    <row r="67" spans="1:8" s="137" customFormat="1" ht="12.75" customHeight="1">
      <c r="A67" s="329" t="s">
        <v>192</v>
      </c>
      <c r="B67" s="372">
        <v>6947</v>
      </c>
      <c r="C67" s="18">
        <v>6585</v>
      </c>
      <c r="D67" s="372">
        <v>6468</v>
      </c>
      <c r="E67" s="221">
        <v>6037</v>
      </c>
      <c r="F67" s="372">
        <v>5744</v>
      </c>
      <c r="G67" s="18">
        <v>5336</v>
      </c>
      <c r="H67" s="372">
        <v>4954</v>
      </c>
    </row>
    <row r="68" spans="1:8" s="137" customFormat="1" ht="12.75" customHeight="1">
      <c r="A68" s="329" t="s">
        <v>193</v>
      </c>
      <c r="B68" s="372">
        <v>295526</v>
      </c>
      <c r="C68" s="18">
        <v>292872</v>
      </c>
      <c r="D68" s="372">
        <v>290460</v>
      </c>
      <c r="E68" s="221">
        <v>288338</v>
      </c>
      <c r="F68" s="372">
        <v>284282</v>
      </c>
      <c r="G68" s="18">
        <v>280842</v>
      </c>
      <c r="H68" s="372">
        <v>276464</v>
      </c>
    </row>
    <row r="69" spans="1:8" s="89" customFormat="1" ht="12.75" customHeight="1">
      <c r="A69" s="324" t="s">
        <v>102</v>
      </c>
      <c r="B69" s="382">
        <v>418274</v>
      </c>
      <c r="C69" s="141">
        <v>413516</v>
      </c>
      <c r="D69" s="382">
        <v>409470</v>
      </c>
      <c r="E69" s="235">
        <v>404764</v>
      </c>
      <c r="F69" s="382">
        <v>397322</v>
      </c>
      <c r="G69" s="141">
        <v>390540</v>
      </c>
      <c r="H69" s="382">
        <v>383453</v>
      </c>
    </row>
    <row r="70" spans="1:8" s="383" customFormat="1" ht="12.75" customHeight="1">
      <c r="A70" s="327" t="s">
        <v>168</v>
      </c>
      <c r="B70" s="382">
        <v>223548</v>
      </c>
      <c r="C70" s="141">
        <v>429457</v>
      </c>
      <c r="D70" s="382">
        <v>618348</v>
      </c>
      <c r="E70" s="235">
        <v>798157</v>
      </c>
      <c r="F70" s="382">
        <v>182232</v>
      </c>
      <c r="G70" s="141">
        <v>348171</v>
      </c>
      <c r="H70" s="382">
        <v>503372</v>
      </c>
    </row>
    <row r="71" spans="1:8" s="89" customFormat="1" ht="12.75" customHeight="1">
      <c r="A71" s="324" t="s">
        <v>194</v>
      </c>
      <c r="B71" s="383">
        <v>212</v>
      </c>
      <c r="C71" s="324">
        <v>203</v>
      </c>
      <c r="D71" s="383">
        <v>196</v>
      </c>
      <c r="E71" s="355">
        <v>191</v>
      </c>
      <c r="F71" s="383">
        <v>192</v>
      </c>
      <c r="G71" s="324">
        <v>185</v>
      </c>
      <c r="H71" s="383">
        <v>180</v>
      </c>
    </row>
    <row r="72" spans="1:8" s="89" customFormat="1" ht="12.75" customHeight="1">
      <c r="A72" s="324" t="s">
        <v>195</v>
      </c>
      <c r="B72" s="382">
        <v>5589</v>
      </c>
      <c r="C72" s="141">
        <v>5488</v>
      </c>
      <c r="D72" s="382">
        <v>5486</v>
      </c>
      <c r="E72" s="235">
        <v>5457</v>
      </c>
      <c r="F72" s="382">
        <v>5333</v>
      </c>
      <c r="G72" s="141">
        <v>5297</v>
      </c>
      <c r="H72" s="382">
        <v>5229</v>
      </c>
    </row>
    <row r="73" spans="1:8" s="137" customFormat="1" ht="12.75" customHeight="1">
      <c r="A73" s="325"/>
      <c r="B73" s="372"/>
      <c r="C73" s="18"/>
      <c r="D73" s="372"/>
      <c r="E73" s="221"/>
      <c r="F73" s="372"/>
      <c r="G73" s="18"/>
      <c r="H73" s="372"/>
    </row>
    <row r="74" spans="1:8" s="137" customFormat="1" ht="12.75" customHeight="1">
      <c r="A74" s="324" t="s">
        <v>103</v>
      </c>
      <c r="B74" s="372"/>
      <c r="C74" s="18"/>
      <c r="D74" s="372"/>
      <c r="E74" s="221"/>
      <c r="F74" s="372"/>
      <c r="G74" s="18"/>
      <c r="H74" s="372"/>
    </row>
    <row r="75" spans="1:8" s="137" customFormat="1" ht="12.75" customHeight="1">
      <c r="A75" s="325" t="s">
        <v>196</v>
      </c>
      <c r="B75" s="372">
        <v>629</v>
      </c>
      <c r="C75" s="18">
        <v>609</v>
      </c>
      <c r="D75" s="372">
        <v>618</v>
      </c>
      <c r="E75" s="221">
        <v>617</v>
      </c>
      <c r="F75" s="372">
        <v>613</v>
      </c>
      <c r="G75" s="18">
        <v>571</v>
      </c>
      <c r="H75" s="372">
        <v>562</v>
      </c>
    </row>
    <row r="76" spans="1:8" s="137" customFormat="1" ht="12.75" customHeight="1">
      <c r="A76" s="329" t="s">
        <v>171</v>
      </c>
      <c r="B76" s="372">
        <v>30681</v>
      </c>
      <c r="C76" s="18">
        <v>31052</v>
      </c>
      <c r="D76" s="372">
        <v>31713</v>
      </c>
      <c r="E76" s="221">
        <v>31805</v>
      </c>
      <c r="F76" s="372">
        <v>31780</v>
      </c>
      <c r="G76" s="18">
        <v>31966</v>
      </c>
      <c r="H76" s="372">
        <v>32132</v>
      </c>
    </row>
    <row r="77" spans="1:8" s="137" customFormat="1" ht="12.75" customHeight="1">
      <c r="A77" s="329" t="s">
        <v>197</v>
      </c>
      <c r="B77" s="372">
        <v>195629</v>
      </c>
      <c r="C77" s="18">
        <v>196372</v>
      </c>
      <c r="D77" s="372">
        <v>197552</v>
      </c>
      <c r="E77" s="221">
        <v>196776</v>
      </c>
      <c r="F77" s="372">
        <v>188939</v>
      </c>
      <c r="G77" s="18">
        <v>179748</v>
      </c>
      <c r="H77" s="372">
        <v>170253</v>
      </c>
    </row>
    <row r="78" spans="1:8" s="89" customFormat="1" ht="12.75" customHeight="1">
      <c r="A78" s="324" t="s">
        <v>198</v>
      </c>
      <c r="B78" s="382">
        <f>+B76+B77</f>
        <v>226310</v>
      </c>
      <c r="C78" s="141">
        <f>+C76+C77</f>
        <v>227424</v>
      </c>
      <c r="D78" s="382">
        <f>+D76+D77</f>
        <v>229265</v>
      </c>
      <c r="E78" s="235">
        <f>+E76+E77</f>
        <v>228581</v>
      </c>
      <c r="F78" s="382">
        <f>+F76+F77</f>
        <v>220719</v>
      </c>
      <c r="G78" s="141">
        <v>211714</v>
      </c>
      <c r="H78" s="382">
        <v>202385</v>
      </c>
    </row>
    <row r="79" spans="1:8" s="383" customFormat="1" ht="12.75" customHeight="1">
      <c r="A79" s="334" t="s">
        <v>199</v>
      </c>
      <c r="B79" s="384">
        <v>13944</v>
      </c>
      <c r="C79" s="357">
        <v>13828</v>
      </c>
      <c r="D79" s="384">
        <v>13873</v>
      </c>
      <c r="E79" s="356">
        <v>13743</v>
      </c>
      <c r="F79" s="384">
        <v>13332</v>
      </c>
      <c r="G79" s="357">
        <v>13175</v>
      </c>
      <c r="H79" s="384">
        <v>13272</v>
      </c>
    </row>
    <row r="80" spans="1:8" ht="12.75" customHeight="1">
      <c r="A80" s="325"/>
      <c r="B80" s="372"/>
      <c r="C80" s="20"/>
      <c r="D80" s="399"/>
      <c r="E80" s="233"/>
      <c r="F80" s="393"/>
      <c r="G80" s="20"/>
      <c r="H80" s="399"/>
    </row>
    <row r="81" spans="1:8" s="137" customFormat="1" ht="12.75" customHeight="1">
      <c r="A81" s="13" t="s">
        <v>182</v>
      </c>
      <c r="B81" s="142"/>
      <c r="C81" s="20"/>
      <c r="D81" s="399"/>
      <c r="E81" s="233"/>
      <c r="F81" s="393"/>
      <c r="G81" s="20"/>
      <c r="H81" s="399"/>
    </row>
    <row r="82" spans="1:8" ht="12.75" customHeight="1">
      <c r="A82" s="324"/>
      <c r="C82" s="208"/>
      <c r="D82" s="399"/>
      <c r="E82" s="233"/>
      <c r="F82" s="393"/>
      <c r="G82" s="208"/>
      <c r="H82" s="399"/>
    </row>
    <row r="83" spans="1:8" ht="12.75" customHeight="1">
      <c r="A83" s="325" t="s">
        <v>183</v>
      </c>
      <c r="B83" s="391">
        <v>632734</v>
      </c>
      <c r="C83" s="340">
        <v>651349</v>
      </c>
      <c r="D83" s="391">
        <v>678280</v>
      </c>
      <c r="E83" s="342">
        <v>713469</v>
      </c>
      <c r="F83" s="391">
        <v>729542</v>
      </c>
      <c r="G83" s="340">
        <v>750221</v>
      </c>
      <c r="H83" s="391">
        <v>761780</v>
      </c>
    </row>
    <row r="84" spans="1:8" ht="12.75" customHeight="1">
      <c r="A84" s="325" t="s">
        <v>188</v>
      </c>
      <c r="B84" s="373">
        <v>0.06</v>
      </c>
      <c r="C84" s="210">
        <v>0.061</v>
      </c>
      <c r="D84" s="373">
        <v>0.055</v>
      </c>
      <c r="E84" s="337">
        <v>0.058</v>
      </c>
      <c r="F84" s="373">
        <v>0.096</v>
      </c>
      <c r="G84" s="210">
        <v>0.08</v>
      </c>
      <c r="H84" s="373">
        <v>0.079</v>
      </c>
    </row>
    <row r="85" spans="1:8" ht="12.75" customHeight="1">
      <c r="A85" s="325" t="s">
        <v>200</v>
      </c>
      <c r="B85" s="391">
        <v>325</v>
      </c>
      <c r="C85" s="340">
        <v>329</v>
      </c>
      <c r="D85" s="391">
        <v>326</v>
      </c>
      <c r="E85" s="342">
        <v>325</v>
      </c>
      <c r="F85" s="391">
        <v>334</v>
      </c>
      <c r="G85" s="340">
        <v>340</v>
      </c>
      <c r="H85" s="391">
        <v>336</v>
      </c>
    </row>
    <row r="86" spans="1:8" ht="12.75" customHeight="1">
      <c r="A86" s="325" t="s">
        <v>185</v>
      </c>
      <c r="B86" s="391">
        <v>7944</v>
      </c>
      <c r="C86" s="340">
        <v>7915</v>
      </c>
      <c r="D86" s="391">
        <v>7849</v>
      </c>
      <c r="E86" s="342">
        <v>7655</v>
      </c>
      <c r="F86" s="391">
        <v>6575</v>
      </c>
      <c r="G86" s="340">
        <v>6537</v>
      </c>
      <c r="H86" s="391">
        <v>6554</v>
      </c>
    </row>
    <row r="87" spans="1:8" ht="12.75" customHeight="1">
      <c r="A87" s="325" t="s">
        <v>201</v>
      </c>
      <c r="B87" s="397" t="s">
        <v>4</v>
      </c>
      <c r="C87" s="385" t="s">
        <v>4</v>
      </c>
      <c r="D87" s="397" t="s">
        <v>4</v>
      </c>
      <c r="E87" s="386">
        <v>81339</v>
      </c>
      <c r="F87" s="397">
        <v>85951</v>
      </c>
      <c r="G87" s="385">
        <v>90854</v>
      </c>
      <c r="H87" s="397">
        <v>93216</v>
      </c>
    </row>
    <row r="88" spans="1:8" ht="12.75" customHeight="1">
      <c r="A88" s="325" t="s">
        <v>227</v>
      </c>
      <c r="B88" s="393">
        <v>0.192</v>
      </c>
      <c r="C88" s="210">
        <v>0.194</v>
      </c>
      <c r="D88" s="393">
        <v>0.197</v>
      </c>
      <c r="E88" s="337">
        <v>0.202</v>
      </c>
      <c r="F88" s="393">
        <v>0.23</v>
      </c>
      <c r="G88" s="210">
        <v>0.23</v>
      </c>
      <c r="H88" s="393">
        <v>0.233</v>
      </c>
    </row>
    <row r="89" spans="1:8" ht="12.75" customHeight="1" thickBot="1">
      <c r="A89" s="335" t="s">
        <v>202</v>
      </c>
      <c r="B89" s="400">
        <v>8864</v>
      </c>
      <c r="C89" s="364">
        <v>7922</v>
      </c>
      <c r="D89" s="400">
        <v>7828</v>
      </c>
      <c r="E89" s="365">
        <v>9092</v>
      </c>
      <c r="F89" s="400">
        <v>8315</v>
      </c>
      <c r="G89" s="364">
        <v>8234</v>
      </c>
      <c r="H89" s="400">
        <v>8156</v>
      </c>
    </row>
    <row r="90" spans="1:8" ht="12.75" customHeight="1" thickTop="1">
      <c r="A90" s="324"/>
      <c r="C90" s="18"/>
      <c r="D90" s="372"/>
      <c r="E90" s="221"/>
      <c r="F90" s="393"/>
      <c r="G90" s="18"/>
      <c r="H90" s="372"/>
    </row>
    <row r="91" spans="1:8" ht="15.75">
      <c r="A91" s="361" t="s">
        <v>203</v>
      </c>
      <c r="C91" s="206"/>
      <c r="D91" s="371"/>
      <c r="E91" s="231"/>
      <c r="F91" s="393"/>
      <c r="G91" s="206"/>
      <c r="H91" s="371"/>
    </row>
    <row r="92" spans="1:8" ht="12.75" customHeight="1">
      <c r="A92" s="325"/>
      <c r="B92" s="372"/>
      <c r="C92" s="209"/>
      <c r="D92" s="372"/>
      <c r="E92" s="234"/>
      <c r="F92" s="393"/>
      <c r="G92" s="209"/>
      <c r="H92" s="372"/>
    </row>
    <row r="93" spans="1:8" s="137" customFormat="1" ht="12.75" customHeight="1">
      <c r="A93" s="13" t="s">
        <v>181</v>
      </c>
      <c r="B93" s="372"/>
      <c r="C93" s="209"/>
      <c r="D93" s="372"/>
      <c r="E93" s="234"/>
      <c r="F93" s="393"/>
      <c r="G93" s="209"/>
      <c r="H93" s="372"/>
    </row>
    <row r="94" spans="1:8" s="137" customFormat="1" ht="12.75" customHeight="1">
      <c r="A94" s="325"/>
      <c r="B94" s="372"/>
      <c r="C94" s="209"/>
      <c r="D94" s="372"/>
      <c r="E94" s="234"/>
      <c r="F94" s="393"/>
      <c r="G94" s="209"/>
      <c r="H94" s="372"/>
    </row>
    <row r="95" spans="1:8" s="137" customFormat="1" ht="12.75" customHeight="1">
      <c r="A95" s="324" t="s">
        <v>238</v>
      </c>
      <c r="B95" s="142"/>
      <c r="C95" s="209"/>
      <c r="D95" s="372"/>
      <c r="E95" s="234"/>
      <c r="F95" s="393"/>
      <c r="G95" s="209"/>
      <c r="H95" s="372"/>
    </row>
    <row r="96" spans="1:8" s="137" customFormat="1" ht="12.75" customHeight="1">
      <c r="A96" s="325" t="s">
        <v>204</v>
      </c>
      <c r="B96" s="373">
        <v>0.223</v>
      </c>
      <c r="C96" s="210">
        <v>0.221</v>
      </c>
      <c r="D96" s="373">
        <v>0.216</v>
      </c>
      <c r="E96" s="337">
        <v>0.209</v>
      </c>
      <c r="F96" s="373">
        <v>0.201</v>
      </c>
      <c r="G96" s="210">
        <v>0.195</v>
      </c>
      <c r="H96" s="373">
        <v>0.19</v>
      </c>
    </row>
    <row r="97" spans="1:8" s="89" customFormat="1" ht="12.75" customHeight="1">
      <c r="A97" s="324" t="s">
        <v>224</v>
      </c>
      <c r="B97" s="382">
        <v>457593</v>
      </c>
      <c r="C97" s="358">
        <v>454941</v>
      </c>
      <c r="D97" s="382">
        <v>445660</v>
      </c>
      <c r="E97" s="359">
        <v>429544</v>
      </c>
      <c r="F97" s="382">
        <v>408259</v>
      </c>
      <c r="G97" s="358">
        <v>391821</v>
      </c>
      <c r="H97" s="382">
        <v>381276</v>
      </c>
    </row>
    <row r="98" spans="1:8" s="137" customFormat="1" ht="12.75" customHeight="1">
      <c r="A98" s="325" t="s">
        <v>167</v>
      </c>
      <c r="B98" s="372">
        <v>1760</v>
      </c>
      <c r="C98" s="18">
        <v>1691</v>
      </c>
      <c r="D98" s="372">
        <v>1692</v>
      </c>
      <c r="E98" s="221">
        <v>1692</v>
      </c>
      <c r="F98" s="372">
        <v>1693</v>
      </c>
      <c r="G98" s="18">
        <v>1634</v>
      </c>
      <c r="H98" s="372">
        <v>1638</v>
      </c>
    </row>
    <row r="99" spans="1:8" s="89" customFormat="1" ht="12.75" customHeight="1">
      <c r="A99" s="327" t="s">
        <v>168</v>
      </c>
      <c r="B99" s="382">
        <v>347003</v>
      </c>
      <c r="C99" s="358">
        <v>669594</v>
      </c>
      <c r="D99" s="382">
        <v>960774</v>
      </c>
      <c r="E99" s="359">
        <v>1258294</v>
      </c>
      <c r="F99" s="382">
        <v>269583</v>
      </c>
      <c r="G99" s="358">
        <v>511839</v>
      </c>
      <c r="H99" s="382">
        <v>733142</v>
      </c>
    </row>
    <row r="100" spans="1:8" s="137" customFormat="1" ht="12.75" customHeight="1">
      <c r="A100" s="324"/>
      <c r="B100" s="142"/>
      <c r="C100" s="206"/>
      <c r="D100" s="371"/>
      <c r="E100" s="231"/>
      <c r="F100" s="393"/>
      <c r="G100" s="206"/>
      <c r="H100" s="371"/>
    </row>
    <row r="101" spans="1:8" ht="12.75" customHeight="1">
      <c r="A101" s="324" t="s">
        <v>205</v>
      </c>
      <c r="B101" s="372"/>
      <c r="C101" s="209"/>
      <c r="D101" s="372"/>
      <c r="E101" s="234"/>
      <c r="F101" s="393"/>
      <c r="G101" s="209"/>
      <c r="H101" s="372"/>
    </row>
    <row r="102" spans="1:8" s="137" customFormat="1" ht="12.75" customHeight="1">
      <c r="A102" s="325" t="s">
        <v>206</v>
      </c>
      <c r="B102" s="373">
        <v>0.82</v>
      </c>
      <c r="C102" s="210">
        <v>0.81</v>
      </c>
      <c r="D102" s="373">
        <v>0.81</v>
      </c>
      <c r="E102" s="337">
        <v>0.81</v>
      </c>
      <c r="F102" s="373">
        <v>0.81</v>
      </c>
      <c r="G102" s="210">
        <v>0.81</v>
      </c>
      <c r="H102" s="373">
        <v>0.81</v>
      </c>
    </row>
    <row r="103" spans="1:8" s="137" customFormat="1" ht="12.75" customHeight="1">
      <c r="A103" s="329" t="s">
        <v>171</v>
      </c>
      <c r="B103" s="372">
        <v>55150</v>
      </c>
      <c r="C103" s="18">
        <v>62810</v>
      </c>
      <c r="D103" s="372">
        <v>69512</v>
      </c>
      <c r="E103" s="221">
        <v>81858</v>
      </c>
      <c r="F103" s="372">
        <v>88421</v>
      </c>
      <c r="G103" s="18">
        <v>94401</v>
      </c>
      <c r="H103" s="372">
        <v>99851</v>
      </c>
    </row>
    <row r="104" spans="1:8" s="137" customFormat="1" ht="12.75" customHeight="1">
      <c r="A104" s="329" t="s">
        <v>197</v>
      </c>
      <c r="B104" s="372">
        <v>12105</v>
      </c>
      <c r="C104" s="18">
        <v>14346</v>
      </c>
      <c r="D104" s="372">
        <v>15711</v>
      </c>
      <c r="E104" s="221">
        <v>17008</v>
      </c>
      <c r="F104" s="372">
        <v>17843</v>
      </c>
      <c r="G104" s="18">
        <v>18973</v>
      </c>
      <c r="H104" s="372">
        <v>19240</v>
      </c>
    </row>
    <row r="105" spans="1:8" s="89" customFormat="1" ht="12.75" customHeight="1">
      <c r="A105" s="324" t="s">
        <v>198</v>
      </c>
      <c r="B105" s="382">
        <f>+B103+B104</f>
        <v>67255</v>
      </c>
      <c r="C105" s="141">
        <f>+C103+C104</f>
        <v>77156</v>
      </c>
      <c r="D105" s="382">
        <f>+D103+D104</f>
        <v>85223</v>
      </c>
      <c r="E105" s="235">
        <f>+E103+E104</f>
        <v>98866</v>
      </c>
      <c r="F105" s="382">
        <f>+F103+F104</f>
        <v>106264</v>
      </c>
      <c r="G105" s="141">
        <v>113374</v>
      </c>
      <c r="H105" s="382">
        <v>119091</v>
      </c>
    </row>
    <row r="106" spans="1:8" s="137" customFormat="1" ht="12.75" customHeight="1">
      <c r="A106" s="325" t="s">
        <v>207</v>
      </c>
      <c r="B106" s="372">
        <v>12477</v>
      </c>
      <c r="C106" s="18">
        <v>9895</v>
      </c>
      <c r="D106" s="372">
        <v>7742</v>
      </c>
      <c r="E106" s="221">
        <v>5910</v>
      </c>
      <c r="F106" s="372">
        <v>4225</v>
      </c>
      <c r="G106" s="18">
        <v>3143</v>
      </c>
      <c r="H106" s="372">
        <v>2448</v>
      </c>
    </row>
    <row r="107" spans="1:8" s="137" customFormat="1" ht="12.75" customHeight="1">
      <c r="A107" s="325" t="s">
        <v>208</v>
      </c>
      <c r="B107" s="372">
        <v>184</v>
      </c>
      <c r="C107" s="18">
        <v>176</v>
      </c>
      <c r="D107" s="372">
        <v>147</v>
      </c>
      <c r="E107" s="221">
        <v>129</v>
      </c>
      <c r="F107" s="372">
        <v>203</v>
      </c>
      <c r="G107" s="18">
        <v>196</v>
      </c>
      <c r="H107" s="372">
        <v>201</v>
      </c>
    </row>
    <row r="108" spans="1:8" s="383" customFormat="1" ht="12.75" customHeight="1">
      <c r="A108" s="334" t="s">
        <v>209</v>
      </c>
      <c r="B108" s="384">
        <v>0</v>
      </c>
      <c r="C108" s="357">
        <v>0</v>
      </c>
      <c r="D108" s="384">
        <v>0</v>
      </c>
      <c r="E108" s="356">
        <v>1952</v>
      </c>
      <c r="F108" s="384">
        <v>4120</v>
      </c>
      <c r="G108" s="357">
        <v>5449</v>
      </c>
      <c r="H108" s="384">
        <v>8301</v>
      </c>
    </row>
    <row r="109" spans="1:8" ht="12.75" customHeight="1">
      <c r="A109" s="324"/>
      <c r="C109" s="208"/>
      <c r="D109" s="399"/>
      <c r="E109" s="233"/>
      <c r="F109" s="393"/>
      <c r="G109" s="208"/>
      <c r="H109" s="399"/>
    </row>
    <row r="110" spans="1:8" ht="12.75" customHeight="1">
      <c r="A110" s="13" t="s">
        <v>182</v>
      </c>
      <c r="B110" s="389"/>
      <c r="C110" s="14"/>
      <c r="D110" s="389"/>
      <c r="E110" s="230"/>
      <c r="F110" s="393"/>
      <c r="G110" s="14"/>
      <c r="H110" s="389"/>
    </row>
    <row r="111" spans="1:8" ht="12.75" customHeight="1">
      <c r="A111" s="324"/>
      <c r="C111" s="18"/>
      <c r="D111" s="372"/>
      <c r="E111" s="221"/>
      <c r="F111" s="393"/>
      <c r="G111" s="18"/>
      <c r="H111" s="372"/>
    </row>
    <row r="112" spans="1:8" s="89" customFormat="1" ht="12.75" customHeight="1">
      <c r="A112" s="324" t="s">
        <v>210</v>
      </c>
      <c r="B112" s="381">
        <v>0.963</v>
      </c>
      <c r="C112" s="344">
        <v>1.004</v>
      </c>
      <c r="D112" s="381">
        <v>1.061</v>
      </c>
      <c r="E112" s="349">
        <v>1.105</v>
      </c>
      <c r="F112" s="381">
        <v>1.107</v>
      </c>
      <c r="G112" s="344">
        <v>1.123</v>
      </c>
      <c r="H112" s="381">
        <v>1.146</v>
      </c>
    </row>
    <row r="113" spans="1:8" s="89" customFormat="1" ht="12.75" customHeight="1">
      <c r="A113" s="324" t="s">
        <v>105</v>
      </c>
      <c r="B113" s="381">
        <v>0.608</v>
      </c>
      <c r="C113" s="344">
        <v>0.595</v>
      </c>
      <c r="D113" s="381">
        <v>0.585</v>
      </c>
      <c r="E113" s="349">
        <v>0.594</v>
      </c>
      <c r="F113" s="381">
        <v>0.581</v>
      </c>
      <c r="G113" s="344">
        <v>0.587</v>
      </c>
      <c r="H113" s="381">
        <v>0.574</v>
      </c>
    </row>
    <row r="114" spans="1:8" s="89" customFormat="1" ht="12.75" customHeight="1">
      <c r="A114" s="326" t="s">
        <v>183</v>
      </c>
      <c r="B114" s="392">
        <v>1224345</v>
      </c>
      <c r="C114" s="341">
        <v>1251018</v>
      </c>
      <c r="D114" s="392">
        <v>1301183</v>
      </c>
      <c r="E114" s="343">
        <v>1379191</v>
      </c>
      <c r="F114" s="392">
        <v>1352485</v>
      </c>
      <c r="G114" s="341">
        <v>1387183</v>
      </c>
      <c r="H114" s="392">
        <v>1385716</v>
      </c>
    </row>
    <row r="115" spans="1:8" ht="12.75" customHeight="1">
      <c r="A115" s="338" t="s">
        <v>104</v>
      </c>
      <c r="B115" s="373">
        <v>0.246</v>
      </c>
      <c r="C115" s="210">
        <v>0.257</v>
      </c>
      <c r="D115" s="373">
        <v>0.255</v>
      </c>
      <c r="E115" s="337">
        <v>0.262</v>
      </c>
      <c r="F115" s="373">
        <v>0.281</v>
      </c>
      <c r="G115" s="210">
        <v>0.289</v>
      </c>
      <c r="H115" s="373">
        <v>0.293</v>
      </c>
    </row>
    <row r="116" spans="1:8" s="383" customFormat="1" ht="12.75" customHeight="1">
      <c r="A116" s="324" t="s">
        <v>184</v>
      </c>
      <c r="B116" s="383">
        <v>85</v>
      </c>
      <c r="C116" s="324">
        <v>90</v>
      </c>
      <c r="D116" s="383">
        <v>95</v>
      </c>
      <c r="E116" s="355">
        <v>96</v>
      </c>
      <c r="F116" s="383">
        <v>90</v>
      </c>
      <c r="G116" s="324">
        <v>93</v>
      </c>
      <c r="H116" s="383">
        <v>100</v>
      </c>
    </row>
    <row r="117" spans="1:8" s="383" customFormat="1" ht="12.75" customHeight="1" thickBot="1">
      <c r="A117" s="366" t="s">
        <v>185</v>
      </c>
      <c r="B117" s="401">
        <v>2475</v>
      </c>
      <c r="C117" s="367">
        <v>2602</v>
      </c>
      <c r="D117" s="401">
        <v>2600</v>
      </c>
      <c r="E117" s="368">
        <v>2586</v>
      </c>
      <c r="F117" s="401">
        <v>2581</v>
      </c>
      <c r="G117" s="367">
        <v>2688</v>
      </c>
      <c r="H117" s="401">
        <v>2732</v>
      </c>
    </row>
    <row r="118" spans="1:8" ht="12.75" customHeight="1" thickTop="1">
      <c r="A118" s="324"/>
      <c r="B118" s="372"/>
      <c r="C118" s="18"/>
      <c r="D118" s="372"/>
      <c r="E118" s="221"/>
      <c r="F118" s="393"/>
      <c r="G118" s="18"/>
      <c r="H118" s="372"/>
    </row>
    <row r="119" spans="1:8" ht="15.75">
      <c r="A119" s="361" t="s">
        <v>211</v>
      </c>
      <c r="B119" s="372"/>
      <c r="C119" s="18"/>
      <c r="D119" s="372"/>
      <c r="E119" s="221"/>
      <c r="F119" s="393"/>
      <c r="G119" s="18"/>
      <c r="H119" s="372"/>
    </row>
    <row r="120" spans="1:8" ht="12.75" customHeight="1">
      <c r="A120" s="20"/>
      <c r="B120" s="372"/>
      <c r="C120" s="18"/>
      <c r="D120" s="372"/>
      <c r="E120" s="221"/>
      <c r="F120" s="393"/>
      <c r="G120" s="18"/>
      <c r="H120" s="372"/>
    </row>
    <row r="121" spans="1:8" ht="12.75" customHeight="1">
      <c r="A121" s="13" t="s">
        <v>181</v>
      </c>
      <c r="B121" s="372"/>
      <c r="C121" s="18"/>
      <c r="D121" s="372"/>
      <c r="E121" s="221"/>
      <c r="F121" s="393"/>
      <c r="G121" s="18"/>
      <c r="H121" s="372"/>
    </row>
    <row r="122" spans="1:8" ht="12.75" customHeight="1">
      <c r="A122" s="327"/>
      <c r="B122" s="393"/>
      <c r="C122" s="207"/>
      <c r="D122" s="393"/>
      <c r="E122" s="232"/>
      <c r="F122" s="393"/>
      <c r="G122" s="207"/>
      <c r="H122" s="393"/>
    </row>
    <row r="123" spans="1:8" ht="12.75" customHeight="1">
      <c r="A123" s="141" t="s">
        <v>166</v>
      </c>
      <c r="B123" s="393"/>
      <c r="C123" s="207"/>
      <c r="D123" s="393"/>
      <c r="E123" s="232"/>
      <c r="F123" s="393"/>
      <c r="G123" s="207"/>
      <c r="H123" s="393"/>
    </row>
    <row r="124" spans="1:8" ht="12.75" customHeight="1">
      <c r="A124" s="18" t="s">
        <v>204</v>
      </c>
      <c r="B124" s="373">
        <v>0.301</v>
      </c>
      <c r="C124" s="207">
        <v>0.283</v>
      </c>
      <c r="D124" s="373">
        <v>0.282</v>
      </c>
      <c r="E124" s="232">
        <v>0.28</v>
      </c>
      <c r="F124" s="373">
        <v>0.2657358107692308</v>
      </c>
      <c r="G124" s="207">
        <v>0.263</v>
      </c>
      <c r="H124" s="373">
        <v>0.261</v>
      </c>
    </row>
    <row r="125" spans="1:8" s="383" customFormat="1" ht="12.75" customHeight="1">
      <c r="A125" s="327" t="s">
        <v>212</v>
      </c>
      <c r="B125" s="382">
        <v>184688</v>
      </c>
      <c r="C125" s="141">
        <v>182175</v>
      </c>
      <c r="D125" s="382">
        <v>182179</v>
      </c>
      <c r="E125" s="235">
        <v>182235</v>
      </c>
      <c r="F125" s="382">
        <v>177887</v>
      </c>
      <c r="G125" s="141">
        <v>176364</v>
      </c>
      <c r="H125" s="382">
        <v>175142</v>
      </c>
    </row>
    <row r="126" spans="1:8" s="383" customFormat="1" ht="12.75" customHeight="1">
      <c r="A126" s="327" t="s">
        <v>168</v>
      </c>
      <c r="B126" s="382">
        <v>156937</v>
      </c>
      <c r="C126" s="141">
        <v>298069</v>
      </c>
      <c r="D126" s="382">
        <v>431812</v>
      </c>
      <c r="E126" s="235">
        <v>563139</v>
      </c>
      <c r="F126" s="382">
        <v>117987</v>
      </c>
      <c r="G126" s="141">
        <v>223390</v>
      </c>
      <c r="H126" s="382">
        <v>322169</v>
      </c>
    </row>
    <row r="127" spans="1:8" ht="12.75" customHeight="1">
      <c r="A127" s="327"/>
      <c r="C127" s="18"/>
      <c r="D127" s="372"/>
      <c r="E127" s="221"/>
      <c r="F127" s="393"/>
      <c r="G127" s="18"/>
      <c r="H127" s="372"/>
    </row>
    <row r="128" spans="1:8" ht="12.75" customHeight="1">
      <c r="A128" s="324" t="s">
        <v>205</v>
      </c>
      <c r="C128" s="18"/>
      <c r="D128" s="372"/>
      <c r="E128" s="221"/>
      <c r="F128" s="393"/>
      <c r="G128" s="18"/>
      <c r="H128" s="372"/>
    </row>
    <row r="129" spans="1:8" ht="12.75" customHeight="1">
      <c r="A129" s="339" t="s">
        <v>171</v>
      </c>
      <c r="B129" s="391">
        <v>24091</v>
      </c>
      <c r="C129" s="340">
        <v>27509</v>
      </c>
      <c r="D129" s="391">
        <v>30460</v>
      </c>
      <c r="E129" s="342">
        <v>38956</v>
      </c>
      <c r="F129" s="391">
        <v>40949</v>
      </c>
      <c r="G129" s="340">
        <v>45829</v>
      </c>
      <c r="H129" s="391">
        <v>49524</v>
      </c>
    </row>
    <row r="130" spans="1:8" s="137" customFormat="1" ht="12.75" customHeight="1">
      <c r="A130" s="338" t="s">
        <v>197</v>
      </c>
      <c r="B130" s="402">
        <v>0</v>
      </c>
      <c r="C130" s="346">
        <v>0</v>
      </c>
      <c r="D130" s="402">
        <v>0</v>
      </c>
      <c r="E130" s="351">
        <v>0</v>
      </c>
      <c r="F130" s="402">
        <v>0</v>
      </c>
      <c r="G130" s="346">
        <v>0</v>
      </c>
      <c r="H130" s="402">
        <v>0</v>
      </c>
    </row>
    <row r="131" spans="1:8" s="383" customFormat="1" ht="12.75" customHeight="1">
      <c r="A131" s="326" t="s">
        <v>198</v>
      </c>
      <c r="B131" s="392">
        <f>+B129+B130</f>
        <v>24091</v>
      </c>
      <c r="C131" s="341">
        <f>+C129+C130</f>
        <v>27509</v>
      </c>
      <c r="D131" s="392">
        <f>+D129+D130</f>
        <v>30460</v>
      </c>
      <c r="E131" s="343">
        <f>+E129+E130</f>
        <v>38956</v>
      </c>
      <c r="F131" s="392">
        <f>+F129+F130</f>
        <v>40949</v>
      </c>
      <c r="G131" s="341">
        <v>45829</v>
      </c>
      <c r="H131" s="392">
        <v>49524</v>
      </c>
    </row>
    <row r="132" spans="1:8" ht="12.75" customHeight="1">
      <c r="A132" s="325" t="s">
        <v>207</v>
      </c>
      <c r="B132" s="391">
        <v>25952</v>
      </c>
      <c r="C132" s="340">
        <v>22089</v>
      </c>
      <c r="D132" s="391">
        <v>20017</v>
      </c>
      <c r="E132" s="342">
        <v>17455</v>
      </c>
      <c r="F132" s="391">
        <v>13493</v>
      </c>
      <c r="G132" s="340">
        <v>10661</v>
      </c>
      <c r="H132" s="391">
        <v>8916</v>
      </c>
    </row>
    <row r="133" spans="1:8" ht="12.75" customHeight="1">
      <c r="A133" s="20" t="s">
        <v>208</v>
      </c>
      <c r="B133" s="391">
        <v>152</v>
      </c>
      <c r="C133" s="340">
        <v>160</v>
      </c>
      <c r="D133" s="391">
        <v>161</v>
      </c>
      <c r="E133" s="342">
        <v>188</v>
      </c>
      <c r="F133" s="391">
        <v>185</v>
      </c>
      <c r="G133" s="340">
        <v>188</v>
      </c>
      <c r="H133" s="391">
        <v>193</v>
      </c>
    </row>
    <row r="134" spans="1:8" s="383" customFormat="1" ht="12.75" customHeight="1">
      <c r="A134" s="334" t="s">
        <v>209</v>
      </c>
      <c r="B134" s="395">
        <v>9023</v>
      </c>
      <c r="C134" s="353">
        <v>11087</v>
      </c>
      <c r="D134" s="395">
        <v>12521</v>
      </c>
      <c r="E134" s="354">
        <v>17531</v>
      </c>
      <c r="F134" s="395">
        <v>19309</v>
      </c>
      <c r="G134" s="353">
        <v>22013</v>
      </c>
      <c r="H134" s="395">
        <v>24581</v>
      </c>
    </row>
    <row r="135" spans="1:8" ht="12.75" customHeight="1">
      <c r="A135" s="325"/>
      <c r="B135" s="372"/>
      <c r="C135" s="209"/>
      <c r="D135" s="372"/>
      <c r="E135" s="234"/>
      <c r="F135" s="393"/>
      <c r="G135" s="209"/>
      <c r="H135" s="372"/>
    </row>
    <row r="136" spans="1:8" ht="12.75" customHeight="1">
      <c r="A136" s="13" t="s">
        <v>182</v>
      </c>
      <c r="B136" s="372"/>
      <c r="C136" s="18"/>
      <c r="D136" s="372"/>
      <c r="E136" s="221"/>
      <c r="F136" s="393"/>
      <c r="G136" s="18"/>
      <c r="H136" s="372"/>
    </row>
    <row r="137" spans="1:8" ht="12.75" customHeight="1">
      <c r="A137" s="13"/>
      <c r="C137" s="18"/>
      <c r="D137" s="372"/>
      <c r="E137" s="221"/>
      <c r="F137" s="393"/>
      <c r="G137" s="18"/>
      <c r="H137" s="372"/>
    </row>
    <row r="138" spans="1:8" s="383" customFormat="1" ht="12.75" customHeight="1">
      <c r="A138" s="324" t="s">
        <v>239</v>
      </c>
      <c r="B138" s="381">
        <v>1.795</v>
      </c>
      <c r="C138" s="344">
        <v>1.977</v>
      </c>
      <c r="D138" s="381">
        <v>2.12</v>
      </c>
      <c r="E138" s="349">
        <v>1.856</v>
      </c>
      <c r="F138" s="381">
        <v>1.758</v>
      </c>
      <c r="G138" s="344">
        <v>1.861</v>
      </c>
      <c r="H138" s="381">
        <v>2.264</v>
      </c>
    </row>
    <row r="139" spans="1:8" s="383" customFormat="1" ht="12.75" customHeight="1">
      <c r="A139" s="326" t="s">
        <v>240</v>
      </c>
      <c r="B139" s="381">
        <v>0.342</v>
      </c>
      <c r="C139" s="344">
        <v>0.322</v>
      </c>
      <c r="D139" s="381">
        <v>0.314</v>
      </c>
      <c r="E139" s="349">
        <v>0.361</v>
      </c>
      <c r="F139" s="381">
        <v>0.347</v>
      </c>
      <c r="G139" s="344">
        <v>0.344</v>
      </c>
      <c r="H139" s="381">
        <v>0.337</v>
      </c>
    </row>
    <row r="140" spans="1:8" s="89" customFormat="1" ht="12.75" customHeight="1">
      <c r="A140" s="326" t="s">
        <v>183</v>
      </c>
      <c r="B140" s="392">
        <v>433853</v>
      </c>
      <c r="C140" s="341">
        <v>417558</v>
      </c>
      <c r="D140" s="392">
        <v>461931</v>
      </c>
      <c r="E140" s="343">
        <v>506519</v>
      </c>
      <c r="F140" s="392">
        <v>513230</v>
      </c>
      <c r="G140" s="341">
        <v>562281</v>
      </c>
      <c r="H140" s="392">
        <v>550189</v>
      </c>
    </row>
    <row r="141" spans="1:8" ht="12.75" customHeight="1">
      <c r="A141" s="338" t="s">
        <v>104</v>
      </c>
      <c r="B141" s="373">
        <v>0.183</v>
      </c>
      <c r="C141" s="210">
        <v>0.188</v>
      </c>
      <c r="D141" s="373">
        <v>0.171</v>
      </c>
      <c r="E141" s="337">
        <v>0.176</v>
      </c>
      <c r="F141" s="373">
        <v>0.177</v>
      </c>
      <c r="G141" s="210">
        <v>0.165</v>
      </c>
      <c r="H141" s="373">
        <v>0.178</v>
      </c>
    </row>
    <row r="142" spans="1:8" s="383" customFormat="1" ht="12.75" customHeight="1">
      <c r="A142" s="324" t="s">
        <v>184</v>
      </c>
      <c r="B142" s="383">
        <v>98</v>
      </c>
      <c r="C142" s="324">
        <v>105</v>
      </c>
      <c r="D142" s="383">
        <v>107</v>
      </c>
      <c r="E142" s="355">
        <v>105</v>
      </c>
      <c r="F142" s="383">
        <v>89</v>
      </c>
      <c r="G142" s="324">
        <v>88</v>
      </c>
      <c r="H142" s="383">
        <v>94</v>
      </c>
    </row>
    <row r="143" spans="1:8" s="89" customFormat="1" ht="12.75" customHeight="1">
      <c r="A143" s="495" t="s">
        <v>185</v>
      </c>
      <c r="B143" s="395">
        <v>2740</v>
      </c>
      <c r="C143" s="353">
        <v>2825</v>
      </c>
      <c r="D143" s="395">
        <v>2961</v>
      </c>
      <c r="E143" s="354">
        <v>2886</v>
      </c>
      <c r="F143" s="395">
        <v>2500</v>
      </c>
      <c r="G143" s="353">
        <v>2494</v>
      </c>
      <c r="H143" s="395">
        <v>2528</v>
      </c>
    </row>
    <row r="144" spans="1:10" ht="12.75">
      <c r="A144" s="372"/>
      <c r="B144" s="372"/>
      <c r="C144" s="372"/>
      <c r="D144" s="372"/>
      <c r="E144" s="372"/>
      <c r="F144" s="372"/>
      <c r="G144" s="372"/>
      <c r="H144" s="372"/>
      <c r="I144" s="372"/>
      <c r="J144" s="372"/>
    </row>
    <row r="145" spans="1:10" ht="12.75" customHeight="1">
      <c r="A145" s="387" t="s">
        <v>217</v>
      </c>
      <c r="B145" s="372"/>
      <c r="C145" s="372"/>
      <c r="D145" s="372"/>
      <c r="E145" s="372"/>
      <c r="F145" s="372"/>
      <c r="G145" s="372"/>
      <c r="H145" s="372"/>
      <c r="I145" s="372"/>
      <c r="J145" s="372"/>
    </row>
    <row r="146" spans="1:10" ht="12.75" customHeight="1">
      <c r="A146" s="387" t="s">
        <v>218</v>
      </c>
      <c r="B146" s="372"/>
      <c r="C146" s="372"/>
      <c r="D146" s="372"/>
      <c r="E146" s="372"/>
      <c r="F146" s="372"/>
      <c r="G146" s="372"/>
      <c r="H146" s="372"/>
      <c r="I146" s="372"/>
      <c r="J146" s="372"/>
    </row>
    <row r="147" spans="1:10" ht="12.75" customHeight="1">
      <c r="A147" s="387" t="s">
        <v>236</v>
      </c>
      <c r="B147" s="372"/>
      <c r="C147" s="372"/>
      <c r="D147" s="372"/>
      <c r="E147" s="372"/>
      <c r="F147" s="372"/>
      <c r="G147" s="372"/>
      <c r="H147" s="372"/>
      <c r="I147" s="372"/>
      <c r="J147" s="372"/>
    </row>
    <row r="148" spans="1:10" ht="12.75" customHeight="1">
      <c r="A148" s="387" t="s">
        <v>241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ht="12.75" customHeight="1">
      <c r="A149" s="387" t="s">
        <v>242</v>
      </c>
      <c r="B149" s="372"/>
      <c r="C149" s="372"/>
      <c r="D149" s="372"/>
      <c r="E149" s="372"/>
      <c r="F149" s="372"/>
      <c r="G149" s="372"/>
      <c r="H149" s="372"/>
      <c r="I149" s="372"/>
      <c r="J149" s="372"/>
    </row>
    <row r="150" spans="1:10" s="261" customFormat="1" ht="12.75">
      <c r="A150" s="372"/>
      <c r="B150" s="372"/>
      <c r="C150" s="372"/>
      <c r="D150" s="372"/>
      <c r="E150" s="372"/>
      <c r="F150" s="372"/>
      <c r="G150" s="372"/>
      <c r="H150" s="372"/>
      <c r="I150" s="372"/>
      <c r="J150" s="372"/>
    </row>
    <row r="151" spans="1:10" s="261" customFormat="1" ht="12.75">
      <c r="A151" s="372"/>
      <c r="B151" s="372"/>
      <c r="C151" s="372"/>
      <c r="D151" s="372"/>
      <c r="E151" s="372"/>
      <c r="F151" s="372"/>
      <c r="G151" s="372"/>
      <c r="H151" s="372"/>
      <c r="I151" s="372"/>
      <c r="J151" s="372"/>
    </row>
    <row r="152" spans="1:10" s="261" customFormat="1" ht="12" customHeight="1">
      <c r="A152" s="372"/>
      <c r="B152" s="372"/>
      <c r="C152" s="372"/>
      <c r="D152" s="372"/>
      <c r="E152" s="372"/>
      <c r="F152" s="372"/>
      <c r="G152" s="372"/>
      <c r="H152" s="372"/>
      <c r="I152" s="372"/>
      <c r="J152" s="372"/>
    </row>
    <row r="153" spans="1:10" s="261" customFormat="1" ht="12.75">
      <c r="A153" s="372"/>
      <c r="B153" s="372"/>
      <c r="C153" s="372"/>
      <c r="D153" s="372"/>
      <c r="E153" s="372"/>
      <c r="F153" s="372"/>
      <c r="G153" s="372"/>
      <c r="H153" s="372"/>
      <c r="I153" s="372"/>
      <c r="J153" s="372"/>
    </row>
    <row r="154" spans="1:10" s="261" customFormat="1" ht="12.75">
      <c r="A154" s="372"/>
      <c r="B154" s="372"/>
      <c r="C154" s="372"/>
      <c r="D154" s="372"/>
      <c r="E154" s="372"/>
      <c r="F154" s="372"/>
      <c r="G154" s="372"/>
      <c r="H154" s="372"/>
      <c r="I154" s="372"/>
      <c r="J154" s="372"/>
    </row>
    <row r="155" spans="1:10" s="261" customFormat="1" ht="12.75">
      <c r="A155" s="372"/>
      <c r="B155" s="372"/>
      <c r="C155" s="372"/>
      <c r="D155" s="372"/>
      <c r="E155" s="372"/>
      <c r="F155" s="372"/>
      <c r="G155" s="372"/>
      <c r="H155" s="372"/>
      <c r="I155" s="372"/>
      <c r="J155" s="372"/>
    </row>
    <row r="156" spans="1:10" s="261" customFormat="1" ht="12.75">
      <c r="A156" s="372"/>
      <c r="B156" s="372"/>
      <c r="C156" s="372"/>
      <c r="D156" s="372"/>
      <c r="E156" s="372"/>
      <c r="F156" s="372"/>
      <c r="G156" s="372"/>
      <c r="H156" s="372"/>
      <c r="I156" s="372"/>
      <c r="J156" s="372"/>
    </row>
    <row r="157" spans="1:10" s="261" customFormat="1" ht="12" customHeight="1">
      <c r="A157" s="372"/>
      <c r="B157" s="372"/>
      <c r="C157" s="372"/>
      <c r="D157" s="372"/>
      <c r="E157" s="372"/>
      <c r="F157" s="372"/>
      <c r="G157" s="372"/>
      <c r="H157" s="372"/>
      <c r="I157" s="372"/>
      <c r="J157" s="372"/>
    </row>
    <row r="158" spans="1:10" s="261" customFormat="1" ht="12" customHeight="1">
      <c r="A158" s="372"/>
      <c r="B158" s="372"/>
      <c r="C158" s="372"/>
      <c r="D158" s="372"/>
      <c r="E158" s="372"/>
      <c r="F158" s="372"/>
      <c r="G158" s="372"/>
      <c r="H158" s="372"/>
      <c r="I158" s="372"/>
      <c r="J158" s="372"/>
    </row>
    <row r="159" spans="1:10" s="261" customFormat="1" ht="12.75">
      <c r="A159" s="372"/>
      <c r="B159" s="372"/>
      <c r="C159" s="372"/>
      <c r="D159" s="372"/>
      <c r="E159" s="372"/>
      <c r="F159" s="372"/>
      <c r="G159" s="372"/>
      <c r="H159" s="372"/>
      <c r="I159" s="372"/>
      <c r="J159" s="372"/>
    </row>
    <row r="160" spans="1:10" s="261" customFormat="1" ht="12.75">
      <c r="A160" s="372"/>
      <c r="B160" s="372"/>
      <c r="C160" s="372"/>
      <c r="D160" s="372"/>
      <c r="E160" s="372"/>
      <c r="F160" s="372"/>
      <c r="G160" s="372"/>
      <c r="H160" s="372"/>
      <c r="I160" s="372"/>
      <c r="J160" s="372"/>
    </row>
    <row r="161" spans="1:10" s="261" customFormat="1" ht="12.75">
      <c r="A161" s="372"/>
      <c r="B161" s="372"/>
      <c r="C161" s="372"/>
      <c r="D161" s="372"/>
      <c r="E161" s="372"/>
      <c r="F161" s="372"/>
      <c r="G161" s="372"/>
      <c r="H161" s="372"/>
      <c r="I161" s="372"/>
      <c r="J161" s="372"/>
    </row>
    <row r="162" spans="1:10" s="261" customFormat="1" ht="12.75">
      <c r="A162" s="372"/>
      <c r="B162" s="372"/>
      <c r="C162" s="372"/>
      <c r="D162" s="372"/>
      <c r="E162" s="372"/>
      <c r="F162" s="372"/>
      <c r="G162" s="372"/>
      <c r="H162" s="372"/>
      <c r="I162" s="372"/>
      <c r="J162" s="372"/>
    </row>
    <row r="163" spans="1:10" s="261" customFormat="1" ht="12.75">
      <c r="A163" s="372"/>
      <c r="B163" s="372"/>
      <c r="C163" s="372"/>
      <c r="D163" s="372"/>
      <c r="E163" s="372"/>
      <c r="F163" s="372"/>
      <c r="G163" s="372"/>
      <c r="H163" s="372"/>
      <c r="I163" s="372"/>
      <c r="J163" s="372"/>
    </row>
    <row r="164" spans="1:10" s="261" customFormat="1" ht="12" customHeight="1">
      <c r="A164" s="372"/>
      <c r="B164" s="372"/>
      <c r="C164" s="372"/>
      <c r="D164" s="372"/>
      <c r="E164" s="372"/>
      <c r="F164" s="372"/>
      <c r="G164" s="372"/>
      <c r="H164" s="372"/>
      <c r="I164" s="372"/>
      <c r="J164" s="372"/>
    </row>
    <row r="165" spans="1:10" s="261" customFormat="1" ht="12.75">
      <c r="A165" s="372"/>
      <c r="B165" s="372"/>
      <c r="C165" s="372"/>
      <c r="D165" s="372"/>
      <c r="E165" s="372"/>
      <c r="F165" s="372"/>
      <c r="G165" s="372"/>
      <c r="H165" s="372"/>
      <c r="I165" s="372"/>
      <c r="J165" s="372"/>
    </row>
    <row r="166" spans="1:10" s="261" customFormat="1" ht="12.75">
      <c r="A166" s="372"/>
      <c r="B166" s="372"/>
      <c r="C166" s="372"/>
      <c r="D166" s="372"/>
      <c r="E166" s="372"/>
      <c r="F166" s="372"/>
      <c r="G166" s="372"/>
      <c r="H166" s="372"/>
      <c r="I166" s="372"/>
      <c r="J166" s="372"/>
    </row>
    <row r="167" spans="1:10" s="261" customFormat="1" ht="12.75">
      <c r="A167" s="372"/>
      <c r="B167" s="372"/>
      <c r="C167" s="372"/>
      <c r="D167" s="372"/>
      <c r="E167" s="372"/>
      <c r="F167" s="372"/>
      <c r="G167" s="372"/>
      <c r="H167" s="372"/>
      <c r="I167" s="372"/>
      <c r="J167" s="372"/>
    </row>
    <row r="168" spans="1:10" s="261" customFormat="1" ht="12.75">
      <c r="A168" s="372"/>
      <c r="B168" s="372"/>
      <c r="C168" s="372"/>
      <c r="D168" s="372"/>
      <c r="E168" s="372"/>
      <c r="F168" s="372"/>
      <c r="G168" s="372"/>
      <c r="H168" s="372"/>
      <c r="I168" s="372"/>
      <c r="J168" s="372"/>
    </row>
    <row r="169" spans="1:10" s="261" customFormat="1" ht="12.75">
      <c r="A169" s="372"/>
      <c r="B169" s="372"/>
      <c r="C169" s="372"/>
      <c r="D169" s="372"/>
      <c r="E169" s="372"/>
      <c r="F169" s="372"/>
      <c r="G169" s="372"/>
      <c r="H169" s="372"/>
      <c r="I169" s="372"/>
      <c r="J169" s="372"/>
    </row>
    <row r="170" spans="1:10" s="261" customFormat="1" ht="12.75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</row>
    <row r="171" spans="1:10" s="261" customFormat="1" ht="12.75" customHeight="1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</row>
    <row r="172" spans="1:10" s="261" customFormat="1" ht="12.75" customHeight="1">
      <c r="A172" s="372"/>
      <c r="B172" s="372"/>
      <c r="C172" s="372"/>
      <c r="D172" s="372"/>
      <c r="E172" s="372"/>
      <c r="F172" s="372"/>
      <c r="G172" s="372"/>
      <c r="H172" s="372"/>
      <c r="I172" s="372"/>
      <c r="J172" s="372"/>
    </row>
    <row r="173" spans="1:10" s="19" customFormat="1" ht="12.75">
      <c r="A173" s="372"/>
      <c r="B173" s="372"/>
      <c r="C173" s="372"/>
      <c r="D173" s="372"/>
      <c r="E173" s="372"/>
      <c r="F173" s="372"/>
      <c r="G173" s="372"/>
      <c r="H173" s="372"/>
      <c r="I173" s="372"/>
      <c r="J173" s="372"/>
    </row>
    <row r="174" spans="1:10" s="261" customFormat="1" ht="12.75">
      <c r="A174" s="372"/>
      <c r="B174" s="372"/>
      <c r="C174" s="372"/>
      <c r="D174" s="372"/>
      <c r="E174" s="372"/>
      <c r="F174" s="372"/>
      <c r="G174" s="372"/>
      <c r="H174" s="372"/>
      <c r="I174" s="372"/>
      <c r="J174" s="372"/>
    </row>
    <row r="175" spans="1:10" s="261" customFormat="1" ht="12.75">
      <c r="A175" s="372"/>
      <c r="B175" s="372"/>
      <c r="C175" s="372"/>
      <c r="D175" s="372"/>
      <c r="E175" s="372"/>
      <c r="F175" s="372"/>
      <c r="G175" s="372"/>
      <c r="H175" s="372"/>
      <c r="I175" s="372"/>
      <c r="J175" s="372"/>
    </row>
    <row r="176" spans="1:10" s="261" customFormat="1" ht="12.75">
      <c r="A176" s="372"/>
      <c r="B176" s="372"/>
      <c r="C176" s="372"/>
      <c r="D176" s="372"/>
      <c r="E176" s="372"/>
      <c r="F176" s="372"/>
      <c r="G176" s="372"/>
      <c r="H176" s="372"/>
      <c r="I176" s="372"/>
      <c r="J176" s="372"/>
    </row>
    <row r="177" spans="1:10" s="261" customFormat="1" ht="12.75">
      <c r="A177" s="372"/>
      <c r="B177" s="372"/>
      <c r="C177" s="372"/>
      <c r="D177" s="372"/>
      <c r="E177" s="372"/>
      <c r="F177" s="372"/>
      <c r="G177" s="372"/>
      <c r="H177" s="372"/>
      <c r="I177" s="372"/>
      <c r="J177" s="372"/>
    </row>
    <row r="178" spans="1:10" s="261" customFormat="1" ht="12.75">
      <c r="A178" s="372"/>
      <c r="B178" s="372"/>
      <c r="C178" s="372"/>
      <c r="D178" s="372"/>
      <c r="E178" s="372"/>
      <c r="F178" s="372"/>
      <c r="G178" s="372"/>
      <c r="H178" s="372"/>
      <c r="I178" s="372"/>
      <c r="J178" s="372"/>
    </row>
    <row r="179" spans="1:10" s="261" customFormat="1" ht="12.75" customHeight="1">
      <c r="A179" s="372"/>
      <c r="B179" s="372"/>
      <c r="C179" s="372"/>
      <c r="D179" s="372"/>
      <c r="E179" s="372"/>
      <c r="F179" s="372"/>
      <c r="G179" s="372"/>
      <c r="H179" s="372"/>
      <c r="I179" s="372"/>
      <c r="J179" s="372"/>
    </row>
    <row r="180" spans="1:10" s="261" customFormat="1" ht="12.75">
      <c r="A180" s="372"/>
      <c r="B180" s="372"/>
      <c r="C180" s="372"/>
      <c r="D180" s="372"/>
      <c r="E180" s="372"/>
      <c r="F180" s="372"/>
      <c r="G180" s="372"/>
      <c r="H180" s="372"/>
      <c r="I180" s="372"/>
      <c r="J180" s="372"/>
    </row>
    <row r="181" spans="1:10" s="261" customFormat="1" ht="12.75">
      <c r="A181" s="372"/>
      <c r="B181" s="372"/>
      <c r="C181" s="372"/>
      <c r="D181" s="372"/>
      <c r="E181" s="372"/>
      <c r="F181" s="372"/>
      <c r="G181" s="372"/>
      <c r="H181" s="372"/>
      <c r="I181" s="372"/>
      <c r="J181" s="372"/>
    </row>
    <row r="182" spans="1:10" s="261" customFormat="1" ht="12.75">
      <c r="A182" s="372"/>
      <c r="B182" s="372"/>
      <c r="C182" s="372"/>
      <c r="D182" s="372"/>
      <c r="E182" s="372"/>
      <c r="F182" s="372"/>
      <c r="G182" s="372"/>
      <c r="H182" s="372"/>
      <c r="I182" s="372"/>
      <c r="J182" s="372"/>
    </row>
    <row r="183" spans="1:10" s="261" customFormat="1" ht="12.75">
      <c r="A183" s="372"/>
      <c r="B183" s="372"/>
      <c r="C183" s="372"/>
      <c r="D183" s="372"/>
      <c r="E183" s="372"/>
      <c r="F183" s="372"/>
      <c r="G183" s="372"/>
      <c r="H183" s="372"/>
      <c r="I183" s="372"/>
      <c r="J183" s="372"/>
    </row>
    <row r="184" spans="1:10" s="261" customFormat="1" ht="12.75" customHeight="1">
      <c r="A184" s="372"/>
      <c r="B184" s="372"/>
      <c r="C184" s="372"/>
      <c r="D184" s="372"/>
      <c r="E184" s="372"/>
      <c r="F184" s="372"/>
      <c r="G184" s="372"/>
      <c r="H184" s="372"/>
      <c r="I184" s="372"/>
      <c r="J184" s="372"/>
    </row>
    <row r="185" spans="1:10" s="261" customFormat="1" ht="12.75" customHeight="1">
      <c r="A185" s="372"/>
      <c r="B185" s="372"/>
      <c r="C185" s="372"/>
      <c r="D185" s="372"/>
      <c r="E185" s="372"/>
      <c r="F185" s="372"/>
      <c r="G185" s="372"/>
      <c r="H185" s="372"/>
      <c r="I185" s="372"/>
      <c r="J185" s="372"/>
    </row>
    <row r="186" spans="1:10" s="261" customFormat="1" ht="12.75" customHeight="1">
      <c r="A186" s="372"/>
      <c r="B186" s="372"/>
      <c r="C186" s="372"/>
      <c r="D186" s="372"/>
      <c r="E186" s="372"/>
      <c r="F186" s="372"/>
      <c r="G186" s="372"/>
      <c r="H186" s="372"/>
      <c r="I186" s="372"/>
      <c r="J186" s="372"/>
    </row>
    <row r="187" spans="1:10" s="261" customFormat="1" ht="12.75" customHeight="1">
      <c r="A187" s="372"/>
      <c r="B187" s="372"/>
      <c r="C187" s="372"/>
      <c r="D187" s="372"/>
      <c r="E187" s="372"/>
      <c r="F187" s="372"/>
      <c r="G187" s="372"/>
      <c r="H187" s="372"/>
      <c r="I187" s="372"/>
      <c r="J187" s="372"/>
    </row>
    <row r="188" spans="1:10" s="261" customFormat="1" ht="12.75" customHeight="1">
      <c r="A188" s="372"/>
      <c r="B188" s="372"/>
      <c r="C188" s="372"/>
      <c r="D188" s="372"/>
      <c r="E188" s="372"/>
      <c r="F188" s="372"/>
      <c r="G188" s="372"/>
      <c r="H188" s="372"/>
      <c r="I188" s="372"/>
      <c r="J188" s="372"/>
    </row>
    <row r="189" spans="1:10" s="261" customFormat="1" ht="12.75" customHeight="1">
      <c r="A189" s="372"/>
      <c r="B189" s="372"/>
      <c r="C189" s="372"/>
      <c r="D189" s="372"/>
      <c r="E189" s="372"/>
      <c r="F189" s="372"/>
      <c r="G189" s="372"/>
      <c r="H189" s="372"/>
      <c r="I189" s="372"/>
      <c r="J189" s="372"/>
    </row>
    <row r="190" spans="1:10" s="261" customFormat="1" ht="12.75" customHeight="1">
      <c r="A190" s="372"/>
      <c r="B190" s="372"/>
      <c r="C190" s="372"/>
      <c r="D190" s="372"/>
      <c r="E190" s="372"/>
      <c r="F190" s="372"/>
      <c r="G190" s="372"/>
      <c r="H190" s="372"/>
      <c r="I190" s="372"/>
      <c r="J190" s="372"/>
    </row>
    <row r="191" spans="1:10" s="261" customFormat="1" ht="12.75">
      <c r="A191" s="372"/>
      <c r="B191" s="372"/>
      <c r="C191" s="372"/>
      <c r="D191" s="372"/>
      <c r="E191" s="372"/>
      <c r="F191" s="372"/>
      <c r="G191" s="372"/>
      <c r="H191" s="372"/>
      <c r="I191" s="372"/>
      <c r="J191" s="372"/>
    </row>
    <row r="192" spans="1:10" s="261" customFormat="1" ht="12.75" customHeight="1">
      <c r="A192" s="372"/>
      <c r="B192" s="372"/>
      <c r="C192" s="372"/>
      <c r="D192" s="372"/>
      <c r="E192" s="372"/>
      <c r="F192" s="372"/>
      <c r="G192" s="372"/>
      <c r="H192" s="372"/>
      <c r="I192" s="372"/>
      <c r="J192" s="372"/>
    </row>
    <row r="193" spans="1:10" s="261" customFormat="1" ht="12.75" customHeight="1">
      <c r="A193" s="372"/>
      <c r="B193" s="372"/>
      <c r="C193" s="372"/>
      <c r="D193" s="372"/>
      <c r="E193" s="372"/>
      <c r="F193" s="372"/>
      <c r="G193" s="372"/>
      <c r="H193" s="372"/>
      <c r="I193" s="372"/>
      <c r="J193" s="372"/>
    </row>
    <row r="194" spans="1:10" s="261" customFormat="1" ht="12.75" customHeight="1">
      <c r="A194" s="372"/>
      <c r="B194" s="372"/>
      <c r="C194" s="372"/>
      <c r="D194" s="372"/>
      <c r="E194" s="372"/>
      <c r="F194" s="372"/>
      <c r="G194" s="372"/>
      <c r="H194" s="372"/>
      <c r="I194" s="372"/>
      <c r="J194" s="372"/>
    </row>
    <row r="195" spans="1:10" s="261" customFormat="1" ht="12.75">
      <c r="A195" s="372"/>
      <c r="B195" s="372"/>
      <c r="C195" s="372"/>
      <c r="D195" s="372"/>
      <c r="E195" s="372"/>
      <c r="F195" s="372"/>
      <c r="G195" s="372"/>
      <c r="H195" s="372"/>
      <c r="I195" s="372"/>
      <c r="J195" s="372"/>
    </row>
    <row r="196" spans="1:10" s="261" customFormat="1" ht="12.75">
      <c r="A196" s="372"/>
      <c r="B196" s="372"/>
      <c r="C196" s="372"/>
      <c r="D196" s="372"/>
      <c r="E196" s="372"/>
      <c r="F196" s="372"/>
      <c r="G196" s="372"/>
      <c r="H196" s="372"/>
      <c r="I196" s="372"/>
      <c r="J196" s="372"/>
    </row>
    <row r="197" spans="1:10" s="261" customFormat="1" ht="12.75">
      <c r="A197" s="372"/>
      <c r="B197" s="372"/>
      <c r="C197" s="372"/>
      <c r="D197" s="372"/>
      <c r="E197" s="372"/>
      <c r="F197" s="372"/>
      <c r="G197" s="372"/>
      <c r="H197" s="372"/>
      <c r="I197" s="372"/>
      <c r="J197" s="372"/>
    </row>
    <row r="198" spans="1:10" s="261" customFormat="1" ht="12.75">
      <c r="A198" s="372"/>
      <c r="B198" s="372"/>
      <c r="C198" s="372"/>
      <c r="D198" s="372"/>
      <c r="E198" s="372"/>
      <c r="F198" s="372"/>
      <c r="G198" s="372"/>
      <c r="H198" s="372"/>
      <c r="I198" s="372"/>
      <c r="J198" s="372"/>
    </row>
    <row r="199" spans="1:10" s="261" customFormat="1" ht="12.75">
      <c r="A199" s="372"/>
      <c r="B199" s="372"/>
      <c r="C199" s="372"/>
      <c r="D199" s="372"/>
      <c r="E199" s="372"/>
      <c r="F199" s="372"/>
      <c r="G199" s="372"/>
      <c r="H199" s="372"/>
      <c r="I199" s="372"/>
      <c r="J199" s="372"/>
    </row>
    <row r="200" spans="1:10" s="261" customFormat="1" ht="12.75">
      <c r="A200" s="372"/>
      <c r="B200" s="372"/>
      <c r="C200" s="372"/>
      <c r="D200" s="372"/>
      <c r="E200" s="372"/>
      <c r="F200" s="372"/>
      <c r="G200" s="372"/>
      <c r="H200" s="372"/>
      <c r="I200" s="372"/>
      <c r="J200" s="372"/>
    </row>
    <row r="201" spans="1:10" s="261" customFormat="1" ht="12.75">
      <c r="A201" s="372"/>
      <c r="B201" s="372"/>
      <c r="C201" s="372"/>
      <c r="D201" s="372"/>
      <c r="E201" s="372"/>
      <c r="F201" s="372"/>
      <c r="G201" s="372"/>
      <c r="H201" s="372"/>
      <c r="I201" s="372"/>
      <c r="J201" s="372"/>
    </row>
    <row r="202" spans="1:10" s="261" customFormat="1" ht="12.75">
      <c r="A202" s="372"/>
      <c r="B202" s="372"/>
      <c r="C202" s="372"/>
      <c r="D202" s="372"/>
      <c r="E202" s="372"/>
      <c r="F202" s="372"/>
      <c r="G202" s="372"/>
      <c r="H202" s="372"/>
      <c r="I202" s="372"/>
      <c r="J202" s="372"/>
    </row>
    <row r="203" spans="1:10" s="261" customFormat="1" ht="12.75">
      <c r="A203" s="372"/>
      <c r="B203" s="372"/>
      <c r="C203" s="372"/>
      <c r="D203" s="372"/>
      <c r="E203" s="372"/>
      <c r="F203" s="372"/>
      <c r="G203" s="372"/>
      <c r="H203" s="372"/>
      <c r="I203" s="372"/>
      <c r="J203" s="372"/>
    </row>
    <row r="204" spans="1:10" s="261" customFormat="1" ht="12.75">
      <c r="A204" s="372"/>
      <c r="B204" s="372"/>
      <c r="C204" s="372"/>
      <c r="D204" s="372"/>
      <c r="E204" s="372"/>
      <c r="F204" s="372"/>
      <c r="G204" s="372"/>
      <c r="H204" s="372"/>
      <c r="I204" s="372"/>
      <c r="J204" s="372"/>
    </row>
    <row r="205" spans="1:10" s="261" customFormat="1" ht="12.75">
      <c r="A205" s="372"/>
      <c r="B205" s="372"/>
      <c r="C205" s="372"/>
      <c r="D205" s="372"/>
      <c r="E205" s="372"/>
      <c r="F205" s="372"/>
      <c r="G205" s="372"/>
      <c r="H205" s="372"/>
      <c r="I205" s="372"/>
      <c r="J205" s="372"/>
    </row>
    <row r="206" spans="1:10" s="261" customFormat="1" ht="12.75">
      <c r="A206" s="372"/>
      <c r="B206" s="372"/>
      <c r="C206" s="372"/>
      <c r="D206" s="372"/>
      <c r="E206" s="372"/>
      <c r="F206" s="372"/>
      <c r="G206" s="372"/>
      <c r="H206" s="372"/>
      <c r="I206" s="372"/>
      <c r="J206" s="372"/>
    </row>
    <row r="207" spans="1:10" s="261" customFormat="1" ht="12.75">
      <c r="A207" s="372"/>
      <c r="B207" s="372"/>
      <c r="C207" s="372"/>
      <c r="D207" s="372"/>
      <c r="E207" s="372"/>
      <c r="F207" s="372"/>
      <c r="G207" s="372"/>
      <c r="H207" s="372"/>
      <c r="I207" s="372"/>
      <c r="J207" s="372"/>
    </row>
    <row r="208" spans="1:10" s="261" customFormat="1" ht="12.75">
      <c r="A208" s="372"/>
      <c r="B208" s="372"/>
      <c r="C208" s="372"/>
      <c r="D208" s="372"/>
      <c r="E208" s="372"/>
      <c r="F208" s="372"/>
      <c r="G208" s="372"/>
      <c r="H208" s="372"/>
      <c r="I208" s="372"/>
      <c r="J208" s="372"/>
    </row>
    <row r="209" spans="1:10" s="261" customFormat="1" ht="12.75">
      <c r="A209" s="372"/>
      <c r="B209" s="372"/>
      <c r="C209" s="372"/>
      <c r="D209" s="372"/>
      <c r="E209" s="372"/>
      <c r="F209" s="372"/>
      <c r="G209" s="372"/>
      <c r="H209" s="372"/>
      <c r="I209" s="372"/>
      <c r="J209" s="372"/>
    </row>
    <row r="210" spans="1:10" s="261" customFormat="1" ht="12.75">
      <c r="A210" s="372"/>
      <c r="B210" s="372"/>
      <c r="C210" s="372"/>
      <c r="D210" s="372"/>
      <c r="E210" s="372"/>
      <c r="F210" s="372"/>
      <c r="G210" s="372"/>
      <c r="H210" s="372"/>
      <c r="I210" s="372"/>
      <c r="J210" s="372"/>
    </row>
    <row r="211" spans="1:10" s="261" customFormat="1" ht="12.75">
      <c r="A211" s="372"/>
      <c r="B211" s="372"/>
      <c r="C211" s="372"/>
      <c r="D211" s="372"/>
      <c r="E211" s="372"/>
      <c r="F211" s="372"/>
      <c r="G211" s="372"/>
      <c r="H211" s="372"/>
      <c r="I211" s="372"/>
      <c r="J211" s="372"/>
    </row>
    <row r="212" spans="1:10" s="261" customFormat="1" ht="12.75">
      <c r="A212" s="372"/>
      <c r="B212" s="372"/>
      <c r="C212" s="372"/>
      <c r="D212" s="372"/>
      <c r="E212" s="372"/>
      <c r="F212" s="372"/>
      <c r="G212" s="372"/>
      <c r="H212" s="372"/>
      <c r="I212" s="372"/>
      <c r="J212" s="372"/>
    </row>
    <row r="213" spans="1:10" s="261" customFormat="1" ht="12.75">
      <c r="A213" s="372"/>
      <c r="B213" s="372"/>
      <c r="C213" s="372"/>
      <c r="D213" s="372"/>
      <c r="E213" s="372"/>
      <c r="F213" s="372"/>
      <c r="G213" s="372"/>
      <c r="H213" s="372"/>
      <c r="I213" s="372"/>
      <c r="J213" s="372"/>
    </row>
    <row r="214" spans="1:10" s="261" customFormat="1" ht="12.75">
      <c r="A214" s="372"/>
      <c r="B214" s="372"/>
      <c r="C214" s="372"/>
      <c r="D214" s="372"/>
      <c r="E214" s="372"/>
      <c r="F214" s="372"/>
      <c r="G214" s="372"/>
      <c r="H214" s="372"/>
      <c r="I214" s="372"/>
      <c r="J214" s="372"/>
    </row>
    <row r="215" spans="1:10" s="261" customFormat="1" ht="12.75">
      <c r="A215" s="372"/>
      <c r="B215" s="372"/>
      <c r="C215" s="372"/>
      <c r="D215" s="372"/>
      <c r="E215" s="372"/>
      <c r="F215" s="372"/>
      <c r="G215" s="372"/>
      <c r="H215" s="372"/>
      <c r="I215" s="372"/>
      <c r="J215" s="372"/>
    </row>
    <row r="216" spans="1:10" s="261" customFormat="1" ht="12.75">
      <c r="A216" s="372"/>
      <c r="B216" s="372"/>
      <c r="C216" s="372"/>
      <c r="D216" s="372"/>
      <c r="E216" s="372"/>
      <c r="F216" s="372"/>
      <c r="G216" s="372"/>
      <c r="H216" s="372"/>
      <c r="I216" s="372"/>
      <c r="J216" s="372"/>
    </row>
    <row r="217" spans="1:10" s="261" customFormat="1" ht="12.75">
      <c r="A217" s="372"/>
      <c r="B217" s="372"/>
      <c r="C217" s="372"/>
      <c r="D217" s="372"/>
      <c r="E217" s="372"/>
      <c r="F217" s="372"/>
      <c r="G217" s="372"/>
      <c r="H217" s="372"/>
      <c r="I217" s="372"/>
      <c r="J217" s="372"/>
    </row>
    <row r="218" spans="1:10" s="261" customFormat="1" ht="12.75">
      <c r="A218" s="372"/>
      <c r="B218" s="372"/>
      <c r="C218" s="372"/>
      <c r="D218" s="372"/>
      <c r="E218" s="372"/>
      <c r="F218" s="372"/>
      <c r="G218" s="372"/>
      <c r="H218" s="372"/>
      <c r="I218" s="372"/>
      <c r="J218" s="372"/>
    </row>
    <row r="219" spans="1:10" s="261" customFormat="1" ht="12.75">
      <c r="A219" s="372"/>
      <c r="B219" s="372"/>
      <c r="C219" s="372"/>
      <c r="D219" s="372"/>
      <c r="E219" s="372"/>
      <c r="F219" s="372"/>
      <c r="G219" s="372"/>
      <c r="H219" s="372"/>
      <c r="I219" s="372"/>
      <c r="J219" s="372"/>
    </row>
    <row r="220" spans="1:10" s="261" customFormat="1" ht="12.75">
      <c r="A220" s="372"/>
      <c r="B220" s="372"/>
      <c r="C220" s="372"/>
      <c r="D220" s="372"/>
      <c r="E220" s="372"/>
      <c r="F220" s="372"/>
      <c r="G220" s="372"/>
      <c r="H220" s="372"/>
      <c r="I220" s="372"/>
      <c r="J220" s="372"/>
    </row>
    <row r="221" spans="1:10" s="261" customFormat="1" ht="12.75">
      <c r="A221" s="372"/>
      <c r="B221" s="372"/>
      <c r="C221" s="372"/>
      <c r="D221" s="372"/>
      <c r="E221" s="372"/>
      <c r="F221" s="372"/>
      <c r="G221" s="372"/>
      <c r="H221" s="372"/>
      <c r="I221" s="372"/>
      <c r="J221" s="372"/>
    </row>
    <row r="222" spans="1:10" s="261" customFormat="1" ht="12.75">
      <c r="A222" s="372"/>
      <c r="B222" s="372"/>
      <c r="C222" s="372"/>
      <c r="D222" s="372"/>
      <c r="E222" s="372"/>
      <c r="F222" s="372"/>
      <c r="G222" s="372"/>
      <c r="H222" s="372"/>
      <c r="I222" s="372"/>
      <c r="J222" s="372"/>
    </row>
    <row r="223" spans="1:10" s="261" customFormat="1" ht="12.75">
      <c r="A223" s="372"/>
      <c r="B223" s="372"/>
      <c r="C223" s="372"/>
      <c r="D223" s="372"/>
      <c r="E223" s="372"/>
      <c r="F223" s="372"/>
      <c r="G223" s="372"/>
      <c r="H223" s="372"/>
      <c r="I223" s="372"/>
      <c r="J223" s="372"/>
    </row>
    <row r="224" spans="1:10" s="261" customFormat="1" ht="12.75">
      <c r="A224" s="372"/>
      <c r="B224" s="372"/>
      <c r="C224" s="372"/>
      <c r="D224" s="372"/>
      <c r="E224" s="372"/>
      <c r="F224" s="372"/>
      <c r="G224" s="372"/>
      <c r="H224" s="372"/>
      <c r="I224" s="372"/>
      <c r="J224" s="372"/>
    </row>
    <row r="225" spans="1:10" s="261" customFormat="1" ht="12.75">
      <c r="A225" s="372"/>
      <c r="B225" s="372"/>
      <c r="C225" s="372"/>
      <c r="D225" s="372"/>
      <c r="E225" s="372"/>
      <c r="F225" s="372"/>
      <c r="G225" s="372"/>
      <c r="H225" s="372"/>
      <c r="I225" s="372"/>
      <c r="J225" s="372"/>
    </row>
    <row r="226" spans="1:10" s="261" customFormat="1" ht="12.75">
      <c r="A226" s="372"/>
      <c r="B226" s="372"/>
      <c r="C226" s="372"/>
      <c r="D226" s="372"/>
      <c r="E226" s="372"/>
      <c r="F226" s="372"/>
      <c r="G226" s="372"/>
      <c r="H226" s="372"/>
      <c r="I226" s="372"/>
      <c r="J226" s="372"/>
    </row>
    <row r="227" spans="1:10" s="261" customFormat="1" ht="12.75">
      <c r="A227" s="372"/>
      <c r="B227" s="372"/>
      <c r="C227" s="372"/>
      <c r="D227" s="372"/>
      <c r="E227" s="372"/>
      <c r="F227" s="372"/>
      <c r="G227" s="372"/>
      <c r="H227" s="372"/>
      <c r="I227" s="372"/>
      <c r="J227" s="372"/>
    </row>
    <row r="228" spans="1:10" s="261" customFormat="1" ht="12.75">
      <c r="A228" s="372"/>
      <c r="B228" s="372"/>
      <c r="C228" s="372"/>
      <c r="D228" s="372"/>
      <c r="E228" s="372"/>
      <c r="F228" s="372"/>
      <c r="G228" s="372"/>
      <c r="H228" s="372"/>
      <c r="I228" s="372"/>
      <c r="J228" s="372"/>
    </row>
    <row r="229" spans="1:10" s="261" customFormat="1" ht="12.75">
      <c r="A229" s="372"/>
      <c r="B229" s="372"/>
      <c r="C229" s="372"/>
      <c r="D229" s="372"/>
      <c r="E229" s="372"/>
      <c r="F229" s="372"/>
      <c r="G229" s="372"/>
      <c r="H229" s="372"/>
      <c r="I229" s="372"/>
      <c r="J229" s="372"/>
    </row>
    <row r="230" spans="1:10" s="261" customFormat="1" ht="12.75">
      <c r="A230" s="372"/>
      <c r="B230" s="372"/>
      <c r="C230" s="372"/>
      <c r="D230" s="372"/>
      <c r="E230" s="372"/>
      <c r="F230" s="372"/>
      <c r="G230" s="372"/>
      <c r="H230" s="372"/>
      <c r="I230" s="372"/>
      <c r="J230" s="372"/>
    </row>
    <row r="231" spans="1:10" s="261" customFormat="1" ht="12.75">
      <c r="A231" s="372"/>
      <c r="B231" s="372"/>
      <c r="C231" s="372"/>
      <c r="D231" s="372"/>
      <c r="E231" s="372"/>
      <c r="F231" s="372"/>
      <c r="G231" s="372"/>
      <c r="H231" s="372"/>
      <c r="I231" s="372"/>
      <c r="J231" s="372"/>
    </row>
    <row r="232" spans="1:10" s="261" customFormat="1" ht="12.75">
      <c r="A232" s="372"/>
      <c r="B232" s="372"/>
      <c r="C232" s="372"/>
      <c r="D232" s="372"/>
      <c r="E232" s="372"/>
      <c r="F232" s="372"/>
      <c r="G232" s="372"/>
      <c r="H232" s="372"/>
      <c r="I232" s="372"/>
      <c r="J232" s="372"/>
    </row>
    <row r="233" spans="1:10" s="261" customFormat="1" ht="12.75">
      <c r="A233" s="372"/>
      <c r="B233" s="372"/>
      <c r="C233" s="372"/>
      <c r="D233" s="372"/>
      <c r="E233" s="372"/>
      <c r="F233" s="372"/>
      <c r="G233" s="372"/>
      <c r="H233" s="372"/>
      <c r="I233" s="372"/>
      <c r="J233" s="372"/>
    </row>
    <row r="234" spans="1:10" s="261" customFormat="1" ht="12.75">
      <c r="A234" s="372"/>
      <c r="B234" s="372"/>
      <c r="C234" s="372"/>
      <c r="D234" s="372"/>
      <c r="E234" s="372"/>
      <c r="F234" s="372"/>
      <c r="G234" s="372"/>
      <c r="H234" s="372"/>
      <c r="I234" s="372"/>
      <c r="J234" s="372"/>
    </row>
    <row r="235" spans="1:10" s="261" customFormat="1" ht="12.75">
      <c r="A235" s="372"/>
      <c r="B235" s="372"/>
      <c r="C235" s="372"/>
      <c r="D235" s="372"/>
      <c r="E235" s="372"/>
      <c r="F235" s="372"/>
      <c r="G235" s="372"/>
      <c r="H235" s="372"/>
      <c r="I235" s="372"/>
      <c r="J235" s="372"/>
    </row>
    <row r="236" spans="1:10" s="261" customFormat="1" ht="12.75">
      <c r="A236" s="372"/>
      <c r="B236" s="372"/>
      <c r="C236" s="372"/>
      <c r="D236" s="372"/>
      <c r="E236" s="372"/>
      <c r="F236" s="372"/>
      <c r="G236" s="372"/>
      <c r="H236" s="372"/>
      <c r="I236" s="372"/>
      <c r="J236" s="372"/>
    </row>
    <row r="237" spans="1:10" s="261" customFormat="1" ht="12.75">
      <c r="A237" s="372"/>
      <c r="B237" s="372"/>
      <c r="C237" s="372"/>
      <c r="D237" s="372"/>
      <c r="E237" s="372"/>
      <c r="F237" s="372"/>
      <c r="G237" s="372"/>
      <c r="H237" s="372"/>
      <c r="I237" s="372"/>
      <c r="J237" s="372"/>
    </row>
    <row r="238" spans="1:10" s="261" customFormat="1" ht="12.75">
      <c r="A238" s="372"/>
      <c r="B238" s="372"/>
      <c r="C238" s="372"/>
      <c r="D238" s="372"/>
      <c r="E238" s="372"/>
      <c r="F238" s="372"/>
      <c r="G238" s="372"/>
      <c r="H238" s="372"/>
      <c r="I238" s="372"/>
      <c r="J238" s="372"/>
    </row>
    <row r="239" spans="1:10" s="261" customFormat="1" ht="12.75">
      <c r="A239" s="372"/>
      <c r="B239" s="372"/>
      <c r="C239" s="372"/>
      <c r="D239" s="372"/>
      <c r="E239" s="372"/>
      <c r="F239" s="372"/>
      <c r="G239" s="372"/>
      <c r="H239" s="372"/>
      <c r="I239" s="372"/>
      <c r="J239" s="372"/>
    </row>
    <row r="240" spans="1:10" s="261" customFormat="1" ht="12.75">
      <c r="A240" s="372"/>
      <c r="B240" s="372"/>
      <c r="C240" s="372"/>
      <c r="D240" s="372"/>
      <c r="E240" s="372"/>
      <c r="F240" s="372"/>
      <c r="G240" s="372"/>
      <c r="H240" s="372"/>
      <c r="I240" s="372"/>
      <c r="J240" s="372"/>
    </row>
    <row r="241" spans="1:10" s="261" customFormat="1" ht="12.75">
      <c r="A241" s="372"/>
      <c r="B241" s="372"/>
      <c r="C241" s="372"/>
      <c r="D241" s="372"/>
      <c r="E241" s="372"/>
      <c r="F241" s="372"/>
      <c r="G241" s="372"/>
      <c r="H241" s="372"/>
      <c r="I241" s="372"/>
      <c r="J241" s="372"/>
    </row>
    <row r="242" spans="1:10" ht="12.75">
      <c r="A242" s="372"/>
      <c r="B242" s="372"/>
      <c r="C242" s="372"/>
      <c r="D242" s="372"/>
      <c r="E242" s="372"/>
      <c r="F242" s="372"/>
      <c r="G242" s="372"/>
      <c r="H242" s="372"/>
      <c r="I242" s="372"/>
      <c r="J242" s="372"/>
    </row>
    <row r="243" spans="1:10" ht="12.75">
      <c r="A243" s="372"/>
      <c r="B243" s="372"/>
      <c r="C243" s="372"/>
      <c r="D243" s="372"/>
      <c r="E243" s="372"/>
      <c r="F243" s="372"/>
      <c r="G243" s="372"/>
      <c r="H243" s="372"/>
      <c r="I243" s="372"/>
      <c r="J243" s="372"/>
    </row>
    <row r="244" spans="1:10" ht="12.75">
      <c r="A244" s="372"/>
      <c r="B244" s="372"/>
      <c r="C244" s="372"/>
      <c r="D244" s="372"/>
      <c r="E244" s="372"/>
      <c r="F244" s="372"/>
      <c r="G244" s="372"/>
      <c r="H244" s="372"/>
      <c r="I244" s="372"/>
      <c r="J244" s="372"/>
    </row>
    <row r="245" spans="1:10" ht="12.75">
      <c r="A245" s="372"/>
      <c r="B245" s="372"/>
      <c r="C245" s="372"/>
      <c r="D245" s="372"/>
      <c r="E245" s="372"/>
      <c r="F245" s="372"/>
      <c r="G245" s="372"/>
      <c r="H245" s="372"/>
      <c r="I245" s="372"/>
      <c r="J245" s="372"/>
    </row>
    <row r="246" spans="1:10" ht="12.75">
      <c r="A246" s="372"/>
      <c r="B246" s="372"/>
      <c r="C246" s="372"/>
      <c r="D246" s="372"/>
      <c r="E246" s="372"/>
      <c r="F246" s="372"/>
      <c r="G246" s="372"/>
      <c r="H246" s="372"/>
      <c r="I246" s="372"/>
      <c r="J246" s="372"/>
    </row>
    <row r="247" spans="1:10" ht="12.75">
      <c r="A247" s="372"/>
      <c r="B247" s="372"/>
      <c r="C247" s="372"/>
      <c r="D247" s="372"/>
      <c r="E247" s="372"/>
      <c r="F247" s="372"/>
      <c r="G247" s="372"/>
      <c r="H247" s="372"/>
      <c r="I247" s="372"/>
      <c r="J247" s="372"/>
    </row>
    <row r="248" spans="1:10" ht="12.75">
      <c r="A248" s="372"/>
      <c r="B248" s="372"/>
      <c r="C248" s="372"/>
      <c r="D248" s="372"/>
      <c r="E248" s="372"/>
      <c r="F248" s="372"/>
      <c r="G248" s="372"/>
      <c r="H248" s="372"/>
      <c r="I248" s="372"/>
      <c r="J248" s="372"/>
    </row>
    <row r="249" spans="1:10" ht="12.75">
      <c r="A249" s="372"/>
      <c r="B249" s="372"/>
      <c r="C249" s="372"/>
      <c r="D249" s="372"/>
      <c r="E249" s="372"/>
      <c r="F249" s="372"/>
      <c r="G249" s="372"/>
      <c r="H249" s="372"/>
      <c r="I249" s="372"/>
      <c r="J249" s="372"/>
    </row>
    <row r="250" spans="1:10" ht="12.75">
      <c r="A250" s="372"/>
      <c r="B250" s="372"/>
      <c r="C250" s="372"/>
      <c r="D250" s="372"/>
      <c r="E250" s="372"/>
      <c r="F250" s="372"/>
      <c r="G250" s="372"/>
      <c r="H250" s="372"/>
      <c r="I250" s="372"/>
      <c r="J250" s="372"/>
    </row>
    <row r="251" spans="1:10" ht="12.75">
      <c r="A251" s="372"/>
      <c r="B251" s="372"/>
      <c r="C251" s="372"/>
      <c r="D251" s="372"/>
      <c r="E251" s="372"/>
      <c r="F251" s="372"/>
      <c r="G251" s="372"/>
      <c r="H251" s="372"/>
      <c r="I251" s="372"/>
      <c r="J251" s="372"/>
    </row>
    <row r="252" spans="1:10" ht="12.75">
      <c r="A252" s="372"/>
      <c r="B252" s="372"/>
      <c r="C252" s="372"/>
      <c r="D252" s="372"/>
      <c r="E252" s="372"/>
      <c r="F252" s="372"/>
      <c r="G252" s="372"/>
      <c r="H252" s="372"/>
      <c r="I252" s="372"/>
      <c r="J252" s="372"/>
    </row>
    <row r="253" spans="1:10" ht="12.75">
      <c r="A253" s="372"/>
      <c r="B253" s="372"/>
      <c r="C253" s="372"/>
      <c r="D253" s="372"/>
      <c r="E253" s="372"/>
      <c r="F253" s="372"/>
      <c r="G253" s="372"/>
      <c r="H253" s="372"/>
      <c r="I253" s="372"/>
      <c r="J253" s="372"/>
    </row>
    <row r="254" spans="1:10" ht="12.75">
      <c r="A254" s="372"/>
      <c r="B254" s="372"/>
      <c r="C254" s="372"/>
      <c r="D254" s="372"/>
      <c r="E254" s="372"/>
      <c r="F254" s="372"/>
      <c r="G254" s="372"/>
      <c r="H254" s="372"/>
      <c r="I254" s="372"/>
      <c r="J254" s="372"/>
    </row>
    <row r="255" spans="1:10" ht="12.75">
      <c r="A255" s="372"/>
      <c r="B255" s="372"/>
      <c r="C255" s="372"/>
      <c r="D255" s="372"/>
      <c r="E255" s="372"/>
      <c r="F255" s="372"/>
      <c r="G255" s="372"/>
      <c r="H255" s="372"/>
      <c r="I255" s="372"/>
      <c r="J255" s="372"/>
    </row>
    <row r="256" spans="1:10" ht="12.75">
      <c r="A256" s="372"/>
      <c r="B256" s="372"/>
      <c r="C256" s="372"/>
      <c r="D256" s="372"/>
      <c r="E256" s="372"/>
      <c r="F256" s="372"/>
      <c r="G256" s="372"/>
      <c r="H256" s="372"/>
      <c r="I256" s="372"/>
      <c r="J256" s="372"/>
    </row>
    <row r="257" spans="1:10" ht="12.75">
      <c r="A257" s="372"/>
      <c r="B257" s="372"/>
      <c r="C257" s="372"/>
      <c r="D257" s="372"/>
      <c r="E257" s="372"/>
      <c r="F257" s="372"/>
      <c r="G257" s="372"/>
      <c r="H257" s="372"/>
      <c r="I257" s="372"/>
      <c r="J257" s="372"/>
    </row>
    <row r="258" spans="1:10" ht="12.75">
      <c r="A258" s="372"/>
      <c r="B258" s="372"/>
      <c r="C258" s="372"/>
      <c r="D258" s="372"/>
      <c r="E258" s="372"/>
      <c r="F258" s="372"/>
      <c r="G258" s="372"/>
      <c r="H258" s="372"/>
      <c r="I258" s="372"/>
      <c r="J258" s="372"/>
    </row>
    <row r="259" spans="1:10" ht="12.75">
      <c r="A259" s="372"/>
      <c r="B259" s="372"/>
      <c r="C259" s="372"/>
      <c r="D259" s="372"/>
      <c r="E259" s="372"/>
      <c r="F259" s="372"/>
      <c r="G259" s="372"/>
      <c r="H259" s="372"/>
      <c r="I259" s="372"/>
      <c r="J259" s="372"/>
    </row>
    <row r="260" spans="1:10" ht="12.75">
      <c r="A260" s="372"/>
      <c r="B260" s="372"/>
      <c r="C260" s="372"/>
      <c r="D260" s="372"/>
      <c r="E260" s="372"/>
      <c r="F260" s="372"/>
      <c r="G260" s="372"/>
      <c r="H260" s="372"/>
      <c r="I260" s="372"/>
      <c r="J260" s="372"/>
    </row>
    <row r="261" spans="1:10" ht="12.75">
      <c r="A261" s="372"/>
      <c r="B261" s="372"/>
      <c r="C261" s="372"/>
      <c r="D261" s="372"/>
      <c r="E261" s="372"/>
      <c r="F261" s="372"/>
      <c r="G261" s="372"/>
      <c r="H261" s="372"/>
      <c r="I261" s="372"/>
      <c r="J261" s="372"/>
    </row>
    <row r="262" spans="1:10" ht="12.75">
      <c r="A262" s="372"/>
      <c r="B262" s="372"/>
      <c r="C262" s="372"/>
      <c r="D262" s="372"/>
      <c r="E262" s="372"/>
      <c r="F262" s="372"/>
      <c r="G262" s="372"/>
      <c r="H262" s="372"/>
      <c r="I262" s="372"/>
      <c r="J262" s="372"/>
    </row>
    <row r="263" spans="1:10" ht="12.75">
      <c r="A263" s="372"/>
      <c r="B263" s="372"/>
      <c r="C263" s="372"/>
      <c r="D263" s="372"/>
      <c r="E263" s="372"/>
      <c r="F263" s="372"/>
      <c r="G263" s="372"/>
      <c r="H263" s="372"/>
      <c r="I263" s="372"/>
      <c r="J263" s="372"/>
    </row>
    <row r="264" spans="1:10" ht="12.75">
      <c r="A264" s="372"/>
      <c r="B264" s="372"/>
      <c r="C264" s="372"/>
      <c r="D264" s="372"/>
      <c r="E264" s="372"/>
      <c r="F264" s="372"/>
      <c r="G264" s="372"/>
      <c r="H264" s="372"/>
      <c r="I264" s="372"/>
      <c r="J264" s="372"/>
    </row>
    <row r="265" spans="1:10" ht="12.75">
      <c r="A265" s="372"/>
      <c r="B265" s="372"/>
      <c r="C265" s="372"/>
      <c r="D265" s="372"/>
      <c r="E265" s="372"/>
      <c r="F265" s="372"/>
      <c r="G265" s="372"/>
      <c r="H265" s="372"/>
      <c r="I265" s="372"/>
      <c r="J265" s="372"/>
    </row>
    <row r="266" spans="1:10" ht="12.75">
      <c r="A266" s="372"/>
      <c r="B266" s="372"/>
      <c r="C266" s="372"/>
      <c r="D266" s="372"/>
      <c r="E266" s="372"/>
      <c r="F266" s="372"/>
      <c r="G266" s="372"/>
      <c r="H266" s="372"/>
      <c r="I266" s="372"/>
      <c r="J266" s="372"/>
    </row>
    <row r="267" spans="1:10" ht="12.75">
      <c r="A267" s="372"/>
      <c r="B267" s="372"/>
      <c r="C267" s="372"/>
      <c r="D267" s="372"/>
      <c r="E267" s="372"/>
      <c r="F267" s="372"/>
      <c r="G267" s="372"/>
      <c r="H267" s="372"/>
      <c r="I267" s="372"/>
      <c r="J267" s="372"/>
    </row>
    <row r="268" spans="1:10" ht="12.75">
      <c r="A268" s="372"/>
      <c r="B268" s="372"/>
      <c r="C268" s="372"/>
      <c r="D268" s="372"/>
      <c r="E268" s="372"/>
      <c r="F268" s="372"/>
      <c r="G268" s="372"/>
      <c r="H268" s="372"/>
      <c r="I268" s="372"/>
      <c r="J268" s="372"/>
    </row>
    <row r="269" spans="1:10" ht="12.75">
      <c r="A269" s="372"/>
      <c r="B269" s="372"/>
      <c r="C269" s="372"/>
      <c r="D269" s="372"/>
      <c r="E269" s="372"/>
      <c r="F269" s="372"/>
      <c r="G269" s="372"/>
      <c r="H269" s="372"/>
      <c r="I269" s="372"/>
      <c r="J269" s="372"/>
    </row>
    <row r="270" spans="1:10" ht="12.75">
      <c r="A270" s="372"/>
      <c r="B270" s="372"/>
      <c r="C270" s="372"/>
      <c r="D270" s="372"/>
      <c r="E270" s="372"/>
      <c r="F270" s="372"/>
      <c r="G270" s="372"/>
      <c r="H270" s="372"/>
      <c r="I270" s="372"/>
      <c r="J270" s="372"/>
    </row>
    <row r="271" spans="1:10" ht="12.75">
      <c r="A271" s="372"/>
      <c r="B271" s="372"/>
      <c r="C271" s="372"/>
      <c r="D271" s="372"/>
      <c r="E271" s="372"/>
      <c r="F271" s="372"/>
      <c r="G271" s="372"/>
      <c r="H271" s="372"/>
      <c r="I271" s="372"/>
      <c r="J271" s="372"/>
    </row>
    <row r="272" spans="1:10" ht="12.75">
      <c r="A272" s="372"/>
      <c r="B272" s="372"/>
      <c r="C272" s="372"/>
      <c r="D272" s="372"/>
      <c r="E272" s="372"/>
      <c r="F272" s="372"/>
      <c r="G272" s="372"/>
      <c r="H272" s="372"/>
      <c r="I272" s="372"/>
      <c r="J272" s="372"/>
    </row>
    <row r="273" spans="1:10" ht="12.75">
      <c r="A273" s="372"/>
      <c r="B273" s="372"/>
      <c r="C273" s="372"/>
      <c r="D273" s="372"/>
      <c r="E273" s="372"/>
      <c r="F273" s="372"/>
      <c r="G273" s="372"/>
      <c r="H273" s="372"/>
      <c r="I273" s="372"/>
      <c r="J273" s="372"/>
    </row>
    <row r="274" spans="1:10" ht="12.75">
      <c r="A274" s="372"/>
      <c r="B274" s="372"/>
      <c r="C274" s="372"/>
      <c r="D274" s="372"/>
      <c r="E274" s="372"/>
      <c r="F274" s="372"/>
      <c r="G274" s="372"/>
      <c r="H274" s="372"/>
      <c r="I274" s="372"/>
      <c r="J274" s="372"/>
    </row>
    <row r="275" spans="1:10" ht="12.75">
      <c r="A275" s="372"/>
      <c r="B275" s="372"/>
      <c r="C275" s="372"/>
      <c r="D275" s="372"/>
      <c r="E275" s="372"/>
      <c r="F275" s="372"/>
      <c r="G275" s="372"/>
      <c r="H275" s="372"/>
      <c r="I275" s="372"/>
      <c r="J275" s="372"/>
    </row>
    <row r="276" spans="1:10" ht="12.75">
      <c r="A276" s="372"/>
      <c r="B276" s="372"/>
      <c r="C276" s="372"/>
      <c r="D276" s="372"/>
      <c r="E276" s="372"/>
      <c r="F276" s="372"/>
      <c r="G276" s="372"/>
      <c r="H276" s="372"/>
      <c r="I276" s="372"/>
      <c r="J276" s="372"/>
    </row>
    <row r="277" spans="1:10" ht="12.75">
      <c r="A277" s="372"/>
      <c r="B277" s="372"/>
      <c r="C277" s="372"/>
      <c r="D277" s="372"/>
      <c r="E277" s="372"/>
      <c r="F277" s="372"/>
      <c r="G277" s="372"/>
      <c r="H277" s="372"/>
      <c r="I277" s="372"/>
      <c r="J277" s="372"/>
    </row>
    <row r="278" spans="1:10" ht="12.75">
      <c r="A278" s="372"/>
      <c r="B278" s="372"/>
      <c r="C278" s="372"/>
      <c r="D278" s="372"/>
      <c r="E278" s="372"/>
      <c r="F278" s="372"/>
      <c r="G278" s="372"/>
      <c r="H278" s="372"/>
      <c r="I278" s="372"/>
      <c r="J278" s="372"/>
    </row>
    <row r="279" spans="1:10" ht="12.75">
      <c r="A279" s="372"/>
      <c r="B279" s="372"/>
      <c r="C279" s="372"/>
      <c r="D279" s="372"/>
      <c r="E279" s="372"/>
      <c r="F279" s="372"/>
      <c r="G279" s="372"/>
      <c r="H279" s="372"/>
      <c r="I279" s="372"/>
      <c r="J279" s="372"/>
    </row>
    <row r="280" spans="1:10" ht="12.75">
      <c r="A280" s="372"/>
      <c r="B280" s="372"/>
      <c r="C280" s="372"/>
      <c r="D280" s="372"/>
      <c r="E280" s="372"/>
      <c r="F280" s="372"/>
      <c r="G280" s="372"/>
      <c r="H280" s="372"/>
      <c r="I280" s="372"/>
      <c r="J280" s="372"/>
    </row>
    <row r="281" spans="1:10" ht="12.75">
      <c r="A281" s="372"/>
      <c r="B281" s="372"/>
      <c r="C281" s="372"/>
      <c r="D281" s="372"/>
      <c r="E281" s="372"/>
      <c r="F281" s="372"/>
      <c r="G281" s="372"/>
      <c r="H281" s="372"/>
      <c r="I281" s="372"/>
      <c r="J281" s="372"/>
    </row>
    <row r="282" spans="1:10" ht="12.75">
      <c r="A282" s="372"/>
      <c r="B282" s="372"/>
      <c r="C282" s="372"/>
      <c r="D282" s="372"/>
      <c r="E282" s="372"/>
      <c r="F282" s="372"/>
      <c r="G282" s="372"/>
      <c r="H282" s="372"/>
      <c r="I282" s="372"/>
      <c r="J282" s="372"/>
    </row>
    <row r="283" spans="1:10" ht="12.75">
      <c r="A283" s="372"/>
      <c r="B283" s="372"/>
      <c r="C283" s="372"/>
      <c r="D283" s="372"/>
      <c r="E283" s="372"/>
      <c r="F283" s="372"/>
      <c r="G283" s="372"/>
      <c r="H283" s="372"/>
      <c r="I283" s="372"/>
      <c r="J283" s="372"/>
    </row>
    <row r="284" spans="1:10" ht="12.75">
      <c r="A284" s="372"/>
      <c r="B284" s="372"/>
      <c r="C284" s="372"/>
      <c r="D284" s="372"/>
      <c r="E284" s="372"/>
      <c r="F284" s="372"/>
      <c r="G284" s="372"/>
      <c r="H284" s="372"/>
      <c r="I284" s="372"/>
      <c r="J284" s="372"/>
    </row>
    <row r="285" spans="1:10" ht="12.75">
      <c r="A285" s="372"/>
      <c r="B285" s="372"/>
      <c r="C285" s="372"/>
      <c r="D285" s="372"/>
      <c r="E285" s="372"/>
      <c r="F285" s="372"/>
      <c r="G285" s="372"/>
      <c r="H285" s="372"/>
      <c r="I285" s="372"/>
      <c r="J285" s="372"/>
    </row>
    <row r="286" spans="1:10" ht="12.75">
      <c r="A286" s="372"/>
      <c r="B286" s="372"/>
      <c r="C286" s="372"/>
      <c r="D286" s="372"/>
      <c r="E286" s="372"/>
      <c r="F286" s="372"/>
      <c r="G286" s="372"/>
      <c r="H286" s="372"/>
      <c r="I286" s="372"/>
      <c r="J286" s="372"/>
    </row>
    <row r="287" spans="1:10" ht="12.75">
      <c r="A287" s="372"/>
      <c r="B287" s="372"/>
      <c r="C287" s="372"/>
      <c r="D287" s="372"/>
      <c r="E287" s="372"/>
      <c r="F287" s="372"/>
      <c r="G287" s="372"/>
      <c r="H287" s="372"/>
      <c r="I287" s="372"/>
      <c r="J287" s="372"/>
    </row>
    <row r="288" spans="1:10" ht="12.75">
      <c r="A288" s="372"/>
      <c r="B288" s="372"/>
      <c r="C288" s="372"/>
      <c r="D288" s="372"/>
      <c r="E288" s="372"/>
      <c r="F288" s="372"/>
      <c r="G288" s="372"/>
      <c r="H288" s="372"/>
      <c r="I288" s="372"/>
      <c r="J288" s="372"/>
    </row>
    <row r="289" spans="1:10" ht="12.75">
      <c r="A289" s="372"/>
      <c r="B289" s="372"/>
      <c r="C289" s="372"/>
      <c r="D289" s="372"/>
      <c r="E289" s="372"/>
      <c r="F289" s="372"/>
      <c r="G289" s="372"/>
      <c r="H289" s="372"/>
      <c r="I289" s="372"/>
      <c r="J289" s="372"/>
    </row>
    <row r="290" spans="1:10" ht="12.75">
      <c r="A290" s="372"/>
      <c r="B290" s="372"/>
      <c r="C290" s="372"/>
      <c r="D290" s="372"/>
      <c r="E290" s="372"/>
      <c r="F290" s="372"/>
      <c r="G290" s="372"/>
      <c r="H290" s="372"/>
      <c r="I290" s="372"/>
      <c r="J290" s="372"/>
    </row>
    <row r="291" spans="1:10" ht="12.75">
      <c r="A291" s="372"/>
      <c r="B291" s="372"/>
      <c r="C291" s="372"/>
      <c r="D291" s="372"/>
      <c r="E291" s="372"/>
      <c r="F291" s="372"/>
      <c r="G291" s="372"/>
      <c r="H291" s="372"/>
      <c r="I291" s="372"/>
      <c r="J291" s="372"/>
    </row>
    <row r="292" spans="1:10" ht="12.75">
      <c r="A292" s="372"/>
      <c r="B292" s="372"/>
      <c r="C292" s="372"/>
      <c r="D292" s="372"/>
      <c r="E292" s="372"/>
      <c r="F292" s="372"/>
      <c r="G292" s="372"/>
      <c r="H292" s="372"/>
      <c r="I292" s="372"/>
      <c r="J292" s="372"/>
    </row>
    <row r="293" spans="1:10" ht="12.75">
      <c r="A293" s="372"/>
      <c r="B293" s="372"/>
      <c r="C293" s="372"/>
      <c r="D293" s="372"/>
      <c r="E293" s="372"/>
      <c r="F293" s="372"/>
      <c r="G293" s="372"/>
      <c r="H293" s="372"/>
      <c r="I293" s="372"/>
      <c r="J293" s="372"/>
    </row>
    <row r="294" spans="1:10" ht="12.75">
      <c r="A294" s="372"/>
      <c r="B294" s="372"/>
      <c r="C294" s="372"/>
      <c r="D294" s="372"/>
      <c r="E294" s="372"/>
      <c r="F294" s="372"/>
      <c r="G294" s="372"/>
      <c r="H294" s="372"/>
      <c r="I294" s="372"/>
      <c r="J294" s="372"/>
    </row>
    <row r="295" spans="1:10" ht="12.75">
      <c r="A295" s="372"/>
      <c r="B295" s="372"/>
      <c r="C295" s="372"/>
      <c r="D295" s="372"/>
      <c r="E295" s="372"/>
      <c r="F295" s="372"/>
      <c r="G295" s="372"/>
      <c r="H295" s="372"/>
      <c r="I295" s="372"/>
      <c r="J295" s="372"/>
    </row>
    <row r="296" spans="1:10" ht="12.75">
      <c r="A296" s="372"/>
      <c r="B296" s="372"/>
      <c r="C296" s="372"/>
      <c r="D296" s="372"/>
      <c r="E296" s="372"/>
      <c r="F296" s="372"/>
      <c r="G296" s="372"/>
      <c r="H296" s="372"/>
      <c r="I296" s="372"/>
      <c r="J296" s="372"/>
    </row>
    <row r="297" spans="1:10" ht="12.75">
      <c r="A297" s="372"/>
      <c r="B297" s="372"/>
      <c r="C297" s="372"/>
      <c r="D297" s="372"/>
      <c r="E297" s="372"/>
      <c r="F297" s="372"/>
      <c r="G297" s="372"/>
      <c r="H297" s="372"/>
      <c r="I297" s="372"/>
      <c r="J297" s="372"/>
    </row>
    <row r="298" spans="1:10" ht="12.75">
      <c r="A298" s="372"/>
      <c r="B298" s="372"/>
      <c r="C298" s="372"/>
      <c r="D298" s="372"/>
      <c r="E298" s="372"/>
      <c r="F298" s="372"/>
      <c r="G298" s="372"/>
      <c r="H298" s="372"/>
      <c r="I298" s="372"/>
      <c r="J298" s="372"/>
    </row>
    <row r="299" spans="1:10" ht="12.75">
      <c r="A299" s="372"/>
      <c r="B299" s="372"/>
      <c r="C299" s="372"/>
      <c r="D299" s="372"/>
      <c r="E299" s="372"/>
      <c r="F299" s="372"/>
      <c r="G299" s="372"/>
      <c r="H299" s="372"/>
      <c r="I299" s="372"/>
      <c r="J299" s="372"/>
    </row>
    <row r="300" spans="1:10" ht="12.75">
      <c r="A300" s="372"/>
      <c r="B300" s="372"/>
      <c r="C300" s="372"/>
      <c r="D300" s="372"/>
      <c r="E300" s="372"/>
      <c r="F300" s="372"/>
      <c r="G300" s="372"/>
      <c r="H300" s="372"/>
      <c r="I300" s="372"/>
      <c r="J300" s="372"/>
    </row>
    <row r="301" spans="1:10" ht="12.75">
      <c r="A301" s="372"/>
      <c r="B301" s="372"/>
      <c r="C301" s="372"/>
      <c r="D301" s="372"/>
      <c r="E301" s="372"/>
      <c r="F301" s="372"/>
      <c r="G301" s="372"/>
      <c r="H301" s="372"/>
      <c r="I301" s="372"/>
      <c r="J301" s="372"/>
    </row>
    <row r="302" spans="1:10" ht="12.75">
      <c r="A302" s="372"/>
      <c r="B302" s="372"/>
      <c r="C302" s="372"/>
      <c r="D302" s="372"/>
      <c r="E302" s="372"/>
      <c r="F302" s="372"/>
      <c r="G302" s="372"/>
      <c r="H302" s="372"/>
      <c r="I302" s="372"/>
      <c r="J302" s="372"/>
    </row>
    <row r="303" spans="1:10" ht="12.75">
      <c r="A303" s="372"/>
      <c r="B303" s="372"/>
      <c r="C303" s="372"/>
      <c r="D303" s="372"/>
      <c r="E303" s="372"/>
      <c r="F303" s="372"/>
      <c r="G303" s="372"/>
      <c r="H303" s="372"/>
      <c r="I303" s="372"/>
      <c r="J303" s="372"/>
    </row>
    <row r="304" spans="1:10" ht="12.75">
      <c r="A304" s="372"/>
      <c r="B304" s="372"/>
      <c r="C304" s="372"/>
      <c r="D304" s="372"/>
      <c r="E304" s="372"/>
      <c r="F304" s="372"/>
      <c r="G304" s="372"/>
      <c r="H304" s="372"/>
      <c r="I304" s="372"/>
      <c r="J304" s="372"/>
    </row>
    <row r="305" spans="1:10" ht="12.75">
      <c r="A305" s="372"/>
      <c r="B305" s="372"/>
      <c r="C305" s="372"/>
      <c r="D305" s="372"/>
      <c r="E305" s="372"/>
      <c r="F305" s="372"/>
      <c r="G305" s="372"/>
      <c r="H305" s="372"/>
      <c r="I305" s="372"/>
      <c r="J305" s="372"/>
    </row>
    <row r="306" spans="1:10" ht="12.75">
      <c r="A306" s="372"/>
      <c r="B306" s="372"/>
      <c r="C306" s="372"/>
      <c r="D306" s="372"/>
      <c r="E306" s="372"/>
      <c r="F306" s="372"/>
      <c r="G306" s="372"/>
      <c r="H306" s="372"/>
      <c r="I306" s="372"/>
      <c r="J306" s="372"/>
    </row>
    <row r="307" spans="1:10" ht="12.75">
      <c r="A307" s="372"/>
      <c r="B307" s="372"/>
      <c r="C307" s="372"/>
      <c r="D307" s="372"/>
      <c r="E307" s="372"/>
      <c r="F307" s="372"/>
      <c r="G307" s="372"/>
      <c r="H307" s="372"/>
      <c r="I307" s="372"/>
      <c r="J307" s="372"/>
    </row>
    <row r="308" spans="1:10" ht="12.75">
      <c r="A308" s="372"/>
      <c r="B308" s="372"/>
      <c r="C308" s="372"/>
      <c r="D308" s="372"/>
      <c r="E308" s="372"/>
      <c r="F308" s="372"/>
      <c r="G308" s="372"/>
      <c r="H308" s="372"/>
      <c r="I308" s="372"/>
      <c r="J308" s="372"/>
    </row>
    <row r="309" spans="1:10" ht="12.75">
      <c r="A309" s="372"/>
      <c r="B309" s="372"/>
      <c r="C309" s="372"/>
      <c r="D309" s="372"/>
      <c r="E309" s="372"/>
      <c r="F309" s="372"/>
      <c r="G309" s="372"/>
      <c r="H309" s="372"/>
      <c r="I309" s="372"/>
      <c r="J309" s="372"/>
    </row>
    <row r="310" spans="1:10" ht="12.75">
      <c r="A310" s="372"/>
      <c r="B310" s="372"/>
      <c r="C310" s="372"/>
      <c r="D310" s="372"/>
      <c r="E310" s="372"/>
      <c r="F310" s="372"/>
      <c r="G310" s="372"/>
      <c r="H310" s="372"/>
      <c r="I310" s="372"/>
      <c r="J310" s="372"/>
    </row>
    <row r="311" spans="1:10" ht="12.75">
      <c r="A311" s="372"/>
      <c r="B311" s="372"/>
      <c r="C311" s="372"/>
      <c r="D311" s="372"/>
      <c r="E311" s="372"/>
      <c r="F311" s="372"/>
      <c r="G311" s="372"/>
      <c r="H311" s="372"/>
      <c r="I311" s="372"/>
      <c r="J311" s="372"/>
    </row>
    <row r="312" spans="1:10" ht="12.75">
      <c r="A312" s="372"/>
      <c r="B312" s="372"/>
      <c r="C312" s="372"/>
      <c r="D312" s="372"/>
      <c r="E312" s="372"/>
      <c r="F312" s="372"/>
      <c r="G312" s="372"/>
      <c r="H312" s="372"/>
      <c r="I312" s="372"/>
      <c r="J312" s="372"/>
    </row>
    <row r="313" spans="1:10" ht="12.75">
      <c r="A313" s="372"/>
      <c r="B313" s="372"/>
      <c r="C313" s="372"/>
      <c r="D313" s="372"/>
      <c r="E313" s="372"/>
      <c r="F313" s="372"/>
      <c r="G313" s="372"/>
      <c r="H313" s="372"/>
      <c r="I313" s="372"/>
      <c r="J313" s="372"/>
    </row>
    <row r="314" spans="1:10" ht="12.75">
      <c r="A314" s="372"/>
      <c r="B314" s="372"/>
      <c r="C314" s="372"/>
      <c r="D314" s="372"/>
      <c r="E314" s="372"/>
      <c r="F314" s="372"/>
      <c r="G314" s="372"/>
      <c r="H314" s="372"/>
      <c r="I314" s="372"/>
      <c r="J314" s="372"/>
    </row>
    <row r="315" spans="1:10" ht="12.75">
      <c r="A315" s="372"/>
      <c r="B315" s="372"/>
      <c r="C315" s="372"/>
      <c r="D315" s="372"/>
      <c r="E315" s="372"/>
      <c r="F315" s="372"/>
      <c r="G315" s="372"/>
      <c r="H315" s="372"/>
      <c r="I315" s="372"/>
      <c r="J315" s="372"/>
    </row>
    <row r="316" spans="1:10" ht="12.75">
      <c r="A316" s="372"/>
      <c r="B316" s="372"/>
      <c r="C316" s="372"/>
      <c r="D316" s="372"/>
      <c r="E316" s="372"/>
      <c r="F316" s="372"/>
      <c r="G316" s="372"/>
      <c r="H316" s="372"/>
      <c r="I316" s="372"/>
      <c r="J316" s="372"/>
    </row>
    <row r="317" spans="1:10" ht="12.75">
      <c r="A317" s="372"/>
      <c r="B317" s="372"/>
      <c r="C317" s="372"/>
      <c r="D317" s="372"/>
      <c r="E317" s="372"/>
      <c r="F317" s="372"/>
      <c r="G317" s="372"/>
      <c r="H317" s="372"/>
      <c r="I317" s="372"/>
      <c r="J317" s="372"/>
    </row>
    <row r="318" spans="1:10" ht="12.75">
      <c r="A318" s="372"/>
      <c r="B318" s="372"/>
      <c r="C318" s="372"/>
      <c r="D318" s="372"/>
      <c r="E318" s="372"/>
      <c r="F318" s="372"/>
      <c r="G318" s="372"/>
      <c r="H318" s="372"/>
      <c r="I318" s="372"/>
      <c r="J318" s="372"/>
    </row>
    <row r="319" spans="1:10" ht="12.75">
      <c r="A319" s="372"/>
      <c r="B319" s="372"/>
      <c r="C319" s="372"/>
      <c r="D319" s="372"/>
      <c r="E319" s="372"/>
      <c r="F319" s="372"/>
      <c r="G319" s="372"/>
      <c r="H319" s="372"/>
      <c r="I319" s="372"/>
      <c r="J319" s="372"/>
    </row>
  </sheetData>
  <printOptions/>
  <pageMargins left="0.75" right="0.75" top="1" bottom="1" header="0.5" footer="0.5"/>
  <pageSetup horizontalDpi="1200" verticalDpi="1200" orientation="portrait" paperSize="9" scale="54" r:id="rId1"/>
  <rowBreaks count="3" manualBreakCount="3">
    <brk id="79" max="7" man="1"/>
    <brk id="149" max="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beremeni1bea15</dc:creator>
  <cp:keywords/>
  <dc:description/>
  <cp:lastModifiedBy>pereszteg1m531</cp:lastModifiedBy>
  <cp:lastPrinted>2009-11-04T11:06:01Z</cp:lastPrinted>
  <dcterms:created xsi:type="dcterms:W3CDTF">2006-05-08T13:54:21Z</dcterms:created>
  <dcterms:modified xsi:type="dcterms:W3CDTF">2009-12-15T12:54:32Z</dcterms:modified>
  <cp:category/>
  <cp:version/>
  <cp:contentType/>
  <cp:contentStatus/>
</cp:coreProperties>
</file>